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16" windowWidth="12210" windowHeight="10965" activeTab="0"/>
  </bookViews>
  <sheets>
    <sheet name="★" sheetId="1" r:id="rId1"/>
  </sheets>
  <definedNames>
    <definedName name="_xlnm.Print_Area" localSheetId="0">'★'!$A$1:$AL$47</definedName>
  </definedNames>
  <calcPr fullCalcOnLoad="1"/>
</workbook>
</file>

<file path=xl/sharedStrings.xml><?xml version="1.0" encoding="utf-8"?>
<sst xmlns="http://schemas.openxmlformats.org/spreadsheetml/2006/main" count="483" uniqueCount="77">
  <si>
    <t>生年月日</t>
  </si>
  <si>
    <t>年齢</t>
  </si>
  <si>
    <t>枝重</t>
  </si>
  <si>
    <t>脂肪交雑</t>
  </si>
  <si>
    <t>育種価</t>
  </si>
  <si>
    <t>C'</t>
  </si>
  <si>
    <t>B</t>
  </si>
  <si>
    <t>A</t>
  </si>
  <si>
    <t>推</t>
  </si>
  <si>
    <t>C</t>
  </si>
  <si>
    <t>H</t>
  </si>
  <si>
    <t>区分</t>
  </si>
  <si>
    <t>点数</t>
  </si>
  <si>
    <t>ﾊﾞﾗ</t>
  </si>
  <si>
    <t>H</t>
  </si>
  <si>
    <t>A</t>
  </si>
  <si>
    <t>B</t>
  </si>
  <si>
    <t>C</t>
  </si>
  <si>
    <t>C'</t>
  </si>
  <si>
    <t>合計点数</t>
  </si>
  <si>
    <t>良い</t>
  </si>
  <si>
    <t>悪い</t>
  </si>
  <si>
    <t>普通</t>
  </si>
  <si>
    <t>子育て
泌乳能力</t>
  </si>
  <si>
    <t>登録点数</t>
  </si>
  <si>
    <t>育種価
点数</t>
  </si>
  <si>
    <t>普</t>
  </si>
  <si>
    <t>普</t>
  </si>
  <si>
    <t>悪</t>
  </si>
  <si>
    <t>良</t>
  </si>
  <si>
    <t>悪</t>
  </si>
  <si>
    <t>（育種価）</t>
  </si>
  <si>
    <t>（登録得点）</t>
  </si>
  <si>
    <t>（分娩後初回種付け日数）</t>
  </si>
  <si>
    <t>（種付回数）</t>
  </si>
  <si>
    <t>耳票</t>
  </si>
  <si>
    <t>（分娩間隔）</t>
  </si>
  <si>
    <t>（子育て）</t>
  </si>
  <si>
    <t>子牛販売</t>
  </si>
  <si>
    <t>（子牛販売）</t>
  </si>
  <si>
    <t>直近種付
回数</t>
  </si>
  <si>
    <t>平均
分娩間隔</t>
  </si>
  <si>
    <t>脂肪
交雑</t>
  </si>
  <si>
    <t>歩留
まり</t>
  </si>
  <si>
    <t>皮下
厚</t>
  </si>
  <si>
    <t>ﾛｰｽ
芯</t>
  </si>
  <si>
    <t>繁殖経営母牛評価シート</t>
  </si>
  <si>
    <t>No</t>
  </si>
  <si>
    <t>脂肪交雑
以外</t>
  </si>
  <si>
    <t>（育種価点数）</t>
  </si>
  <si>
    <t>（登録点数）</t>
  </si>
  <si>
    <t>（分娩後種付日数）</t>
  </si>
  <si>
    <t>（直近種付回数）</t>
  </si>
  <si>
    <t>（平均分娩間隔）</t>
  </si>
  <si>
    <t>（子育て泌乳能力）</t>
  </si>
  <si>
    <t>※育種価は，直近のものを登録協会支所等端末より入手し，入力する。</t>
  </si>
  <si>
    <t>直近分娩後
種付日数</t>
  </si>
  <si>
    <t>個体
識別番号</t>
  </si>
  <si>
    <t>※子牛販売額は，直近の子牛販売額が市場平均より５％以上高いものを良，10％以上低いものを悪，それ以外を普（通）とする。</t>
  </si>
  <si>
    <t>85.0≦</t>
  </si>
  <si>
    <t>120≦</t>
  </si>
  <si>
    <t>83≦，＜85</t>
  </si>
  <si>
    <t>80≦，＜83</t>
  </si>
  <si>
    <t>＜80</t>
  </si>
  <si>
    <t>＜40</t>
  </si>
  <si>
    <t>40≦，＜60</t>
  </si>
  <si>
    <t>60≦，＜80</t>
  </si>
  <si>
    <t>80≦，＜100</t>
  </si>
  <si>
    <t>100≦，&lt;120</t>
  </si>
  <si>
    <t>&lt;365</t>
  </si>
  <si>
    <t>365≦，＜380</t>
  </si>
  <si>
    <t>380≦，＜400</t>
  </si>
  <si>
    <t>400≦，＜420</t>
  </si>
  <si>
    <t>420≦</t>
  </si>
  <si>
    <t>評価年齢</t>
  </si>
  <si>
    <t>シート作成日</t>
  </si>
  <si>
    <t>＊黄色セルに評価する牛の実績等を入力下さい。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</si>
</sst>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General&quot;日&quot;"/>
    <numFmt numFmtId="178" formatCode="m&quot;月&quot;d&quot;日&quot;;@"/>
    <numFmt numFmtId="179" formatCode="yyyy/m/d;@"/>
    <numFmt numFmtId="180" formatCode="#,##0;[Red]\-#,##0&quot;日&quot;"/>
    <numFmt numFmtId="181" formatCode="#,##0.0_ ;[Red]\-#,##0.0\ "/>
    <numFmt numFmtId="182" formatCode="#,##0.00000000000000_ ;[Red]\-#,##0.00000000000000\ "/>
    <numFmt numFmtId="183" formatCode="0.0_ "/>
    <numFmt numFmtId="184" formatCode="#,##0;&quot;▲ &quot;#,##0"/>
    <numFmt numFmtId="185" formatCode="#,##0_ "/>
    <numFmt numFmtId="186" formatCode="#,##0.0_ "/>
    <numFmt numFmtId="187" formatCode="yyyy&quot;年&quot;m&quot;月&quot;d&quot;日&quot;"/>
    <numFmt numFmtId="188" formatCode="yyyy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0"/>
      <name val="HG丸ｺﾞｼｯｸM-PRO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14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14" fontId="2" fillId="33" borderId="12" xfId="0" applyNumberFormat="1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 shrinkToFit="1"/>
      <protection locked="0"/>
    </xf>
    <xf numFmtId="186" fontId="2" fillId="33" borderId="12" xfId="0" applyNumberFormat="1" applyFont="1" applyFill="1" applyBorder="1" applyAlignment="1" applyProtection="1">
      <alignment horizontal="center" vertical="center"/>
      <protection locked="0"/>
    </xf>
    <xf numFmtId="185" fontId="2" fillId="33" borderId="12" xfId="0" applyNumberFormat="1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vertical="center" shrinkToFi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176" fontId="0" fillId="0" borderId="13" xfId="48" applyNumberFormat="1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176" fontId="3" fillId="0" borderId="15" xfId="48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186" fontId="2" fillId="0" borderId="0" xfId="0" applyNumberFormat="1" applyFont="1" applyFill="1" applyAlignment="1" applyProtection="1">
      <alignment horizontal="center" vertical="center"/>
      <protection/>
    </xf>
    <xf numFmtId="185" fontId="2" fillId="0" borderId="0" xfId="0" applyNumberFormat="1" applyFont="1" applyFill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center" vertical="center" wrapText="1" shrinkToFit="1"/>
      <protection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Fill="1" applyBorder="1" applyAlignment="1" applyProtection="1">
      <alignment horizontal="center" vertical="center" shrinkToFit="1"/>
      <protection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wrapText="1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 wrapText="1" shrinkToFit="1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186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86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8"/>
  <sheetViews>
    <sheetView tabSelected="1" view="pageBreakPreview" zoomScale="70" zoomScaleSheetLayoutView="70" zoomScalePageLayoutView="0" workbookViewId="0" topLeftCell="A1">
      <selection activeCell="AA8" sqref="AA8"/>
    </sheetView>
  </sheetViews>
  <sheetFormatPr defaultColWidth="9.00390625" defaultRowHeight="13.5"/>
  <cols>
    <col min="1" max="1" width="9.00390625" style="15" customWidth="1"/>
    <col min="2" max="2" width="7.25390625" style="15" bestFit="1" customWidth="1"/>
    <col min="3" max="3" width="10.125" style="15" customWidth="1"/>
    <col min="4" max="4" width="5.125" style="15" customWidth="1"/>
    <col min="5" max="5" width="8.25390625" style="15" bestFit="1" customWidth="1"/>
    <col min="6" max="8" width="3.75390625" style="15" customWidth="1"/>
    <col min="9" max="9" width="4.625" style="15" bestFit="1" customWidth="1"/>
    <col min="10" max="10" width="4.375" style="15" bestFit="1" customWidth="1"/>
    <col min="11" max="11" width="5.00390625" style="15" bestFit="1" customWidth="1"/>
    <col min="12" max="18" width="4.625" style="15" customWidth="1"/>
    <col min="19" max="19" width="6.25390625" style="15" customWidth="1"/>
    <col min="20" max="20" width="6.00390625" style="25" customWidth="1"/>
    <col min="21" max="21" width="4.75390625" style="15" customWidth="1"/>
    <col min="22" max="22" width="5.00390625" style="26" customWidth="1"/>
    <col min="23" max="23" width="5.00390625" style="15" customWidth="1"/>
    <col min="24" max="24" width="5.75390625" style="15" customWidth="1"/>
    <col min="25" max="25" width="3.75390625" style="15" customWidth="1"/>
    <col min="26" max="26" width="5.50390625" style="25" customWidth="1"/>
    <col min="27" max="27" width="6.00390625" style="15" customWidth="1"/>
    <col min="28" max="28" width="5.375" style="15" customWidth="1"/>
    <col min="29" max="29" width="4.375" style="15" customWidth="1"/>
    <col min="30" max="30" width="5.375" style="15" customWidth="1"/>
    <col min="31" max="32" width="6.00390625" style="15" customWidth="1"/>
    <col min="33" max="33" width="5.875" style="15" customWidth="1"/>
    <col min="34" max="34" width="2.25390625" style="15" customWidth="1"/>
    <col min="35" max="35" width="10.625" style="15" customWidth="1"/>
    <col min="36" max="36" width="6.625" style="14" customWidth="1"/>
    <col min="37" max="37" width="6.50390625" style="15" customWidth="1"/>
    <col min="38" max="38" width="6.125" style="15" customWidth="1"/>
    <col min="39" max="40" width="5.625" style="15" customWidth="1"/>
    <col min="41" max="16384" width="9.00390625" style="15" customWidth="1"/>
  </cols>
  <sheetData>
    <row r="1" spans="1:33" ht="33.75" customHeight="1" thickBot="1">
      <c r="A1" s="24" t="s">
        <v>46</v>
      </c>
      <c r="F1" s="3" t="s">
        <v>76</v>
      </c>
      <c r="AA1" s="27" t="s">
        <v>75</v>
      </c>
      <c r="AB1" s="28"/>
      <c r="AC1" s="28"/>
      <c r="AD1" s="1">
        <v>41068</v>
      </c>
      <c r="AE1" s="1"/>
      <c r="AF1" s="1"/>
      <c r="AG1" s="2"/>
    </row>
    <row r="2" spans="1:40" ht="15.75" customHeight="1">
      <c r="A2" s="29" t="s">
        <v>47</v>
      </c>
      <c r="B2" s="30" t="s">
        <v>35</v>
      </c>
      <c r="C2" s="30" t="s">
        <v>0</v>
      </c>
      <c r="D2" s="30" t="s">
        <v>1</v>
      </c>
      <c r="E2" s="31" t="s">
        <v>57</v>
      </c>
      <c r="F2" s="32" t="s">
        <v>4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 t="s">
        <v>12</v>
      </c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5"/>
      <c r="AG2" s="36" t="s">
        <v>74</v>
      </c>
      <c r="AI2" s="14" t="s">
        <v>49</v>
      </c>
      <c r="AJ2" s="15"/>
      <c r="AN2" s="16" t="s">
        <v>31</v>
      </c>
    </row>
    <row r="3" spans="1:43" ht="38.25" customHeight="1">
      <c r="A3" s="37"/>
      <c r="B3" s="38"/>
      <c r="C3" s="38"/>
      <c r="D3" s="38"/>
      <c r="E3" s="38"/>
      <c r="F3" s="39" t="s">
        <v>2</v>
      </c>
      <c r="G3" s="40" t="s">
        <v>45</v>
      </c>
      <c r="H3" s="41" t="s">
        <v>13</v>
      </c>
      <c r="I3" s="40" t="s">
        <v>44</v>
      </c>
      <c r="J3" s="40" t="s">
        <v>43</v>
      </c>
      <c r="K3" s="40" t="s">
        <v>42</v>
      </c>
      <c r="L3" s="41" t="s">
        <v>11</v>
      </c>
      <c r="M3" s="41" t="s">
        <v>2</v>
      </c>
      <c r="N3" s="40" t="s">
        <v>45</v>
      </c>
      <c r="O3" s="41" t="s">
        <v>13</v>
      </c>
      <c r="P3" s="40" t="s">
        <v>44</v>
      </c>
      <c r="Q3" s="40" t="s">
        <v>43</v>
      </c>
      <c r="R3" s="40" t="s">
        <v>42</v>
      </c>
      <c r="S3" s="40" t="s">
        <v>25</v>
      </c>
      <c r="T3" s="42" t="s">
        <v>24</v>
      </c>
      <c r="U3" s="43"/>
      <c r="V3" s="44" t="s">
        <v>56</v>
      </c>
      <c r="W3" s="43"/>
      <c r="X3" s="44" t="s">
        <v>40</v>
      </c>
      <c r="Y3" s="43"/>
      <c r="Z3" s="44" t="s">
        <v>41</v>
      </c>
      <c r="AA3" s="43"/>
      <c r="AB3" s="44" t="s">
        <v>23</v>
      </c>
      <c r="AC3" s="43"/>
      <c r="AD3" s="42" t="s">
        <v>38</v>
      </c>
      <c r="AE3" s="43"/>
      <c r="AF3" s="45" t="s">
        <v>19</v>
      </c>
      <c r="AG3" s="46"/>
      <c r="AI3" s="17" t="s">
        <v>48</v>
      </c>
      <c r="AJ3" s="17"/>
      <c r="AK3" s="17" t="s">
        <v>3</v>
      </c>
      <c r="AL3" s="17"/>
      <c r="AM3" s="18"/>
      <c r="AN3" s="19" t="s">
        <v>48</v>
      </c>
      <c r="AO3" s="20"/>
      <c r="AP3" s="20" t="s">
        <v>3</v>
      </c>
      <c r="AQ3" s="20"/>
    </row>
    <row r="4" spans="1:43" ht="18.75" customHeight="1">
      <c r="A4" s="47">
        <v>1</v>
      </c>
      <c r="B4" s="10"/>
      <c r="C4" s="4">
        <v>37383</v>
      </c>
      <c r="D4" s="11">
        <f>IF(C4="","",($AD$1-C4)/365)</f>
        <v>10.095890410958905</v>
      </c>
      <c r="E4" s="10"/>
      <c r="F4" s="5" t="s">
        <v>5</v>
      </c>
      <c r="G4" s="5" t="s">
        <v>6</v>
      </c>
      <c r="H4" s="5" t="s">
        <v>6</v>
      </c>
      <c r="I4" s="5" t="s">
        <v>6</v>
      </c>
      <c r="J4" s="5" t="s">
        <v>7</v>
      </c>
      <c r="K4" s="5" t="s">
        <v>6</v>
      </c>
      <c r="L4" s="48" t="s">
        <v>8</v>
      </c>
      <c r="M4" s="9">
        <f aca="true" t="shared" si="0" ref="M4:M45">VLOOKUP(F4,$AN$4:$AO$8,2,FALSE)</f>
        <v>1</v>
      </c>
      <c r="N4" s="9">
        <f aca="true" t="shared" si="1" ref="N4:N45">VLOOKUP(G4,$AN$4:$AO$8,2,FALSE)</f>
        <v>0</v>
      </c>
      <c r="O4" s="9">
        <f aca="true" t="shared" si="2" ref="O4:O45">VLOOKUP(H4,$AN$4:$AO$8,2,FALSE)</f>
        <v>0</v>
      </c>
      <c r="P4" s="9">
        <f aca="true" t="shared" si="3" ref="P4:P45">VLOOKUP(I4,$AN$4:$AO$8,2,FALSE)</f>
        <v>0</v>
      </c>
      <c r="Q4" s="9">
        <f aca="true" t="shared" si="4" ref="Q4:Q45">VLOOKUP(J4,$AN$4:$AO$8,2,FALSE)</f>
        <v>-0.5</v>
      </c>
      <c r="R4" s="9">
        <f aca="true" t="shared" si="5" ref="R4:R45">VLOOKUP(K4,$AP$4:$AQ$8,2,FALSE)</f>
        <v>1</v>
      </c>
      <c r="S4" s="10">
        <f>SUM(M4:R4)</f>
        <v>1.5</v>
      </c>
      <c r="T4" s="6">
        <v>82.6</v>
      </c>
      <c r="U4" s="10">
        <f>IF(T4&lt;80,1,VLOOKUP(T4,$AN$11:$AO$13,2,TRUE))</f>
        <v>0</v>
      </c>
      <c r="V4" s="7">
        <v>120</v>
      </c>
      <c r="W4" s="10">
        <f>IF(V4&lt;40,-1.5,IF(V4&gt;=140,2,VLOOKUP(V4,$AN$17:$AO$21,2,TRUE)))</f>
        <v>2</v>
      </c>
      <c r="X4" s="8">
        <v>6</v>
      </c>
      <c r="Y4" s="10">
        <f aca="true" t="shared" si="6" ref="Y4:Y45">IF(X4&gt;=4,2,VLOOKUP(X4,$AN$24:$AO$27,2,FALSE))</f>
        <v>2</v>
      </c>
      <c r="Z4" s="6">
        <v>355.5</v>
      </c>
      <c r="AA4" s="10">
        <f aca="true" t="shared" si="7" ref="AA4:AA45">IF(Z4&lt;365,-1,IF(Z4&gt;=420,2,VLOOKUP(Z4,$AN$31:$AO$35,2,TRUE)))</f>
        <v>-1</v>
      </c>
      <c r="AB4" s="8" t="s">
        <v>27</v>
      </c>
      <c r="AC4" s="10">
        <f aca="true" t="shared" si="8" ref="AC4:AC45">VLOOKUP(AB4,$AN$38:$AP$40,3,FALSE)</f>
        <v>0</v>
      </c>
      <c r="AD4" s="8" t="s">
        <v>27</v>
      </c>
      <c r="AE4" s="10">
        <f aca="true" t="shared" si="9" ref="AE4:AE45">VLOOKUP(AD4,$AN$38:$AP$40,3,FALSE)</f>
        <v>0</v>
      </c>
      <c r="AF4" s="12">
        <f>S4+W4+Y4+AA4+AC4+AE4+U4</f>
        <v>4.5</v>
      </c>
      <c r="AG4" s="13">
        <f>D4+AF4</f>
        <v>14.595890410958905</v>
      </c>
      <c r="AI4" s="10" t="s">
        <v>10</v>
      </c>
      <c r="AJ4" s="10">
        <v>-1</v>
      </c>
      <c r="AK4" s="10" t="s">
        <v>10</v>
      </c>
      <c r="AL4" s="10">
        <v>-1</v>
      </c>
      <c r="AM4" s="18"/>
      <c r="AN4" s="18" t="s">
        <v>14</v>
      </c>
      <c r="AO4" s="18">
        <v>-1</v>
      </c>
      <c r="AP4" s="18" t="s">
        <v>14</v>
      </c>
      <c r="AQ4" s="18">
        <v>-1</v>
      </c>
    </row>
    <row r="5" spans="1:43" ht="18.75" customHeight="1">
      <c r="A5" s="47">
        <v>2</v>
      </c>
      <c r="B5" s="10"/>
      <c r="C5" s="4">
        <v>37475</v>
      </c>
      <c r="D5" s="11">
        <f aca="true" t="shared" si="10" ref="D5:D45">IF(C5="","",($AD$1-C5)/365)</f>
        <v>9.843835616438357</v>
      </c>
      <c r="E5" s="10"/>
      <c r="F5" s="5" t="s">
        <v>9</v>
      </c>
      <c r="G5" s="5" t="s">
        <v>10</v>
      </c>
      <c r="H5" s="5" t="s">
        <v>9</v>
      </c>
      <c r="I5" s="5" t="s">
        <v>10</v>
      </c>
      <c r="J5" s="5" t="s">
        <v>10</v>
      </c>
      <c r="K5" s="5" t="s">
        <v>7</v>
      </c>
      <c r="L5" s="48" t="s">
        <v>8</v>
      </c>
      <c r="M5" s="9">
        <f t="shared" si="0"/>
        <v>0.5</v>
      </c>
      <c r="N5" s="9">
        <f t="shared" si="1"/>
        <v>-1</v>
      </c>
      <c r="O5" s="9">
        <f t="shared" si="2"/>
        <v>0.5</v>
      </c>
      <c r="P5" s="9">
        <f t="shared" si="3"/>
        <v>-1</v>
      </c>
      <c r="Q5" s="9">
        <f t="shared" si="4"/>
        <v>-1</v>
      </c>
      <c r="R5" s="9">
        <f t="shared" si="5"/>
        <v>0</v>
      </c>
      <c r="S5" s="10">
        <f aca="true" t="shared" si="11" ref="S5:S45">SUM(M5:R5)</f>
        <v>-2</v>
      </c>
      <c r="T5" s="6">
        <v>81.7</v>
      </c>
      <c r="U5" s="10">
        <f aca="true" t="shared" si="12" ref="U5:U45">IF(T5&lt;80,1,VLOOKUP(T5,$AN$11:$AO$13,2,TRUE))</f>
        <v>0</v>
      </c>
      <c r="V5" s="7">
        <v>66</v>
      </c>
      <c r="W5" s="10">
        <f aca="true" t="shared" si="13" ref="W5:W45">IF(V5&lt;40,-1.5,IF(V5&gt;=140,2,VLOOKUP(V5,$AN$17:$AO$21,2,TRUE)))</f>
        <v>-0.5</v>
      </c>
      <c r="X5" s="8">
        <v>1</v>
      </c>
      <c r="Y5" s="10">
        <f t="shared" si="6"/>
        <v>-1</v>
      </c>
      <c r="Z5" s="6">
        <v>351.6</v>
      </c>
      <c r="AA5" s="10">
        <f t="shared" si="7"/>
        <v>-1</v>
      </c>
      <c r="AB5" s="8" t="s">
        <v>27</v>
      </c>
      <c r="AC5" s="10">
        <f t="shared" si="8"/>
        <v>0</v>
      </c>
      <c r="AD5" s="8" t="s">
        <v>27</v>
      </c>
      <c r="AE5" s="10">
        <f t="shared" si="9"/>
        <v>0</v>
      </c>
      <c r="AF5" s="12">
        <f aca="true" t="shared" si="14" ref="AF5:AF45">S5+W5+Y5+AA5+AC5+AE5+U5</f>
        <v>-4.5</v>
      </c>
      <c r="AG5" s="13">
        <f aca="true" t="shared" si="15" ref="AG5:AG45">D5+AF5</f>
        <v>5.343835616438357</v>
      </c>
      <c r="AI5" s="10" t="s">
        <v>7</v>
      </c>
      <c r="AJ5" s="10">
        <v>-0.5</v>
      </c>
      <c r="AK5" s="10" t="s">
        <v>7</v>
      </c>
      <c r="AL5" s="10">
        <v>0</v>
      </c>
      <c r="AM5" s="18"/>
      <c r="AN5" s="18" t="s">
        <v>15</v>
      </c>
      <c r="AO5" s="18">
        <v>-0.5</v>
      </c>
      <c r="AP5" s="18" t="s">
        <v>15</v>
      </c>
      <c r="AQ5" s="18">
        <v>0</v>
      </c>
    </row>
    <row r="6" spans="1:43" ht="18.75" customHeight="1">
      <c r="A6" s="47">
        <v>3</v>
      </c>
      <c r="B6" s="10"/>
      <c r="C6" s="4">
        <v>37478</v>
      </c>
      <c r="D6" s="11">
        <f t="shared" si="10"/>
        <v>9.835616438356164</v>
      </c>
      <c r="E6" s="10"/>
      <c r="F6" s="5" t="s">
        <v>5</v>
      </c>
      <c r="G6" s="5" t="s">
        <v>5</v>
      </c>
      <c r="H6" s="5" t="s">
        <v>5</v>
      </c>
      <c r="I6" s="5" t="s">
        <v>7</v>
      </c>
      <c r="J6" s="5" t="s">
        <v>9</v>
      </c>
      <c r="K6" s="5" t="s">
        <v>5</v>
      </c>
      <c r="L6" s="48" t="s">
        <v>8</v>
      </c>
      <c r="M6" s="9">
        <f t="shared" si="0"/>
        <v>1</v>
      </c>
      <c r="N6" s="9">
        <f t="shared" si="1"/>
        <v>1</v>
      </c>
      <c r="O6" s="9">
        <f t="shared" si="2"/>
        <v>1</v>
      </c>
      <c r="P6" s="9">
        <f t="shared" si="3"/>
        <v>-0.5</v>
      </c>
      <c r="Q6" s="9">
        <f t="shared" si="4"/>
        <v>0.5</v>
      </c>
      <c r="R6" s="9">
        <f t="shared" si="5"/>
        <v>2</v>
      </c>
      <c r="S6" s="10">
        <f t="shared" si="11"/>
        <v>5</v>
      </c>
      <c r="T6" s="6">
        <v>82.5</v>
      </c>
      <c r="U6" s="10">
        <f t="shared" si="12"/>
        <v>0</v>
      </c>
      <c r="V6" s="7">
        <v>52</v>
      </c>
      <c r="W6" s="10">
        <f t="shared" si="13"/>
        <v>-1</v>
      </c>
      <c r="X6" s="8">
        <v>1</v>
      </c>
      <c r="Y6" s="10">
        <f t="shared" si="6"/>
        <v>-1</v>
      </c>
      <c r="Z6" s="6">
        <v>329.6</v>
      </c>
      <c r="AA6" s="10">
        <f t="shared" si="7"/>
        <v>-1</v>
      </c>
      <c r="AB6" s="8" t="s">
        <v>28</v>
      </c>
      <c r="AC6" s="10">
        <f t="shared" si="8"/>
        <v>1</v>
      </c>
      <c r="AD6" s="8" t="s">
        <v>28</v>
      </c>
      <c r="AE6" s="10">
        <f t="shared" si="9"/>
        <v>1</v>
      </c>
      <c r="AF6" s="12">
        <f t="shared" si="14"/>
        <v>4</v>
      </c>
      <c r="AG6" s="13">
        <f t="shared" si="15"/>
        <v>13.835616438356164</v>
      </c>
      <c r="AI6" s="10" t="s">
        <v>6</v>
      </c>
      <c r="AJ6" s="10">
        <v>0</v>
      </c>
      <c r="AK6" s="10" t="s">
        <v>6</v>
      </c>
      <c r="AL6" s="10">
        <v>1</v>
      </c>
      <c r="AM6" s="18"/>
      <c r="AN6" s="18" t="s">
        <v>16</v>
      </c>
      <c r="AO6" s="18">
        <v>0</v>
      </c>
      <c r="AP6" s="18" t="s">
        <v>16</v>
      </c>
      <c r="AQ6" s="18">
        <v>1</v>
      </c>
    </row>
    <row r="7" spans="1:43" ht="18.75" customHeight="1">
      <c r="A7" s="47">
        <v>4</v>
      </c>
      <c r="B7" s="10"/>
      <c r="C7" s="4">
        <v>37483</v>
      </c>
      <c r="D7" s="11">
        <f t="shared" si="10"/>
        <v>9.821917808219178</v>
      </c>
      <c r="E7" s="10"/>
      <c r="F7" s="5" t="s">
        <v>6</v>
      </c>
      <c r="G7" s="5" t="s">
        <v>5</v>
      </c>
      <c r="H7" s="5" t="s">
        <v>6</v>
      </c>
      <c r="I7" s="5" t="s">
        <v>5</v>
      </c>
      <c r="J7" s="5" t="s">
        <v>5</v>
      </c>
      <c r="K7" s="5" t="s">
        <v>6</v>
      </c>
      <c r="L7" s="48" t="s">
        <v>8</v>
      </c>
      <c r="M7" s="9">
        <f t="shared" si="0"/>
        <v>0</v>
      </c>
      <c r="N7" s="9">
        <f t="shared" si="1"/>
        <v>1</v>
      </c>
      <c r="O7" s="9">
        <f t="shared" si="2"/>
        <v>0</v>
      </c>
      <c r="P7" s="9">
        <f t="shared" si="3"/>
        <v>1</v>
      </c>
      <c r="Q7" s="9">
        <f t="shared" si="4"/>
        <v>1</v>
      </c>
      <c r="R7" s="9">
        <f t="shared" si="5"/>
        <v>1</v>
      </c>
      <c r="S7" s="10">
        <f t="shared" si="11"/>
        <v>4</v>
      </c>
      <c r="T7" s="6">
        <v>82.2</v>
      </c>
      <c r="U7" s="10">
        <f t="shared" si="12"/>
        <v>0</v>
      </c>
      <c r="V7" s="7">
        <v>180</v>
      </c>
      <c r="W7" s="10">
        <f t="shared" si="13"/>
        <v>2</v>
      </c>
      <c r="X7" s="8">
        <v>3</v>
      </c>
      <c r="Y7" s="10">
        <f t="shared" si="6"/>
        <v>1</v>
      </c>
      <c r="Z7" s="6">
        <v>426</v>
      </c>
      <c r="AA7" s="10">
        <f t="shared" si="7"/>
        <v>2</v>
      </c>
      <c r="AB7" s="8" t="s">
        <v>26</v>
      </c>
      <c r="AC7" s="10">
        <f t="shared" si="8"/>
        <v>0</v>
      </c>
      <c r="AD7" s="8" t="s">
        <v>26</v>
      </c>
      <c r="AE7" s="10">
        <f t="shared" si="9"/>
        <v>0</v>
      </c>
      <c r="AF7" s="12">
        <f t="shared" si="14"/>
        <v>9</v>
      </c>
      <c r="AG7" s="13">
        <f t="shared" si="15"/>
        <v>18.821917808219176</v>
      </c>
      <c r="AI7" s="10" t="s">
        <v>9</v>
      </c>
      <c r="AJ7" s="10">
        <v>0.5</v>
      </c>
      <c r="AK7" s="10" t="s">
        <v>9</v>
      </c>
      <c r="AL7" s="10">
        <v>1.5</v>
      </c>
      <c r="AM7" s="18"/>
      <c r="AN7" s="18" t="s">
        <v>17</v>
      </c>
      <c r="AO7" s="18">
        <v>0.5</v>
      </c>
      <c r="AP7" s="18" t="s">
        <v>17</v>
      </c>
      <c r="AQ7" s="18">
        <v>1.5</v>
      </c>
    </row>
    <row r="8" spans="1:43" ht="18.75" customHeight="1">
      <c r="A8" s="47">
        <v>5</v>
      </c>
      <c r="B8" s="10"/>
      <c r="C8" s="4">
        <v>37495</v>
      </c>
      <c r="D8" s="11">
        <f t="shared" si="10"/>
        <v>9.789041095890411</v>
      </c>
      <c r="E8" s="10"/>
      <c r="F8" s="5" t="s">
        <v>5</v>
      </c>
      <c r="G8" s="5" t="s">
        <v>9</v>
      </c>
      <c r="H8" s="5" t="s">
        <v>9</v>
      </c>
      <c r="I8" s="5" t="s">
        <v>10</v>
      </c>
      <c r="J8" s="5" t="s">
        <v>10</v>
      </c>
      <c r="K8" s="5" t="s">
        <v>6</v>
      </c>
      <c r="L8" s="48" t="s">
        <v>8</v>
      </c>
      <c r="M8" s="9">
        <f t="shared" si="0"/>
        <v>1</v>
      </c>
      <c r="N8" s="9">
        <f t="shared" si="1"/>
        <v>0.5</v>
      </c>
      <c r="O8" s="9">
        <f t="shared" si="2"/>
        <v>0.5</v>
      </c>
      <c r="P8" s="9">
        <f t="shared" si="3"/>
        <v>-1</v>
      </c>
      <c r="Q8" s="9">
        <f t="shared" si="4"/>
        <v>-1</v>
      </c>
      <c r="R8" s="9">
        <f t="shared" si="5"/>
        <v>1</v>
      </c>
      <c r="S8" s="10">
        <f t="shared" si="11"/>
        <v>1</v>
      </c>
      <c r="T8" s="6">
        <v>79.3</v>
      </c>
      <c r="U8" s="10">
        <f t="shared" si="12"/>
        <v>1</v>
      </c>
      <c r="V8" s="7">
        <v>77</v>
      </c>
      <c r="W8" s="10">
        <f t="shared" si="13"/>
        <v>-0.5</v>
      </c>
      <c r="X8" s="8">
        <v>4</v>
      </c>
      <c r="Y8" s="10">
        <f t="shared" si="6"/>
        <v>2</v>
      </c>
      <c r="Z8" s="6">
        <v>385.8</v>
      </c>
      <c r="AA8" s="10">
        <f t="shared" si="7"/>
        <v>0.5</v>
      </c>
      <c r="AB8" s="8" t="s">
        <v>26</v>
      </c>
      <c r="AC8" s="10">
        <f t="shared" si="8"/>
        <v>0</v>
      </c>
      <c r="AD8" s="8" t="s">
        <v>26</v>
      </c>
      <c r="AE8" s="10">
        <f t="shared" si="9"/>
        <v>0</v>
      </c>
      <c r="AF8" s="12">
        <f t="shared" si="14"/>
        <v>4</v>
      </c>
      <c r="AG8" s="13">
        <f t="shared" si="15"/>
        <v>13.789041095890411</v>
      </c>
      <c r="AI8" s="10" t="s">
        <v>5</v>
      </c>
      <c r="AJ8" s="10">
        <v>1</v>
      </c>
      <c r="AK8" s="10" t="s">
        <v>5</v>
      </c>
      <c r="AL8" s="10">
        <v>2</v>
      </c>
      <c r="AM8" s="18"/>
      <c r="AN8" s="18" t="s">
        <v>18</v>
      </c>
      <c r="AO8" s="18">
        <v>1</v>
      </c>
      <c r="AP8" s="18" t="s">
        <v>18</v>
      </c>
      <c r="AQ8" s="18">
        <v>2</v>
      </c>
    </row>
    <row r="9" spans="1:43" ht="18.75" customHeight="1">
      <c r="A9" s="47">
        <v>6</v>
      </c>
      <c r="B9" s="10"/>
      <c r="C9" s="4">
        <v>37613</v>
      </c>
      <c r="D9" s="11">
        <f t="shared" si="10"/>
        <v>9.465753424657533</v>
      </c>
      <c r="E9" s="10"/>
      <c r="F9" s="5" t="s">
        <v>6</v>
      </c>
      <c r="G9" s="5" t="s">
        <v>9</v>
      </c>
      <c r="H9" s="5" t="s">
        <v>9</v>
      </c>
      <c r="I9" s="5" t="s">
        <v>6</v>
      </c>
      <c r="J9" s="5" t="s">
        <v>9</v>
      </c>
      <c r="K9" s="5" t="s">
        <v>6</v>
      </c>
      <c r="L9" s="48" t="s">
        <v>8</v>
      </c>
      <c r="M9" s="9">
        <f t="shared" si="0"/>
        <v>0</v>
      </c>
      <c r="N9" s="9">
        <f t="shared" si="1"/>
        <v>0.5</v>
      </c>
      <c r="O9" s="9">
        <f t="shared" si="2"/>
        <v>0.5</v>
      </c>
      <c r="P9" s="9">
        <f t="shared" si="3"/>
        <v>0</v>
      </c>
      <c r="Q9" s="9">
        <f t="shared" si="4"/>
        <v>0.5</v>
      </c>
      <c r="R9" s="9">
        <f t="shared" si="5"/>
        <v>1</v>
      </c>
      <c r="S9" s="10">
        <f t="shared" si="11"/>
        <v>2.5</v>
      </c>
      <c r="T9" s="6">
        <v>82</v>
      </c>
      <c r="U9" s="10">
        <f t="shared" si="12"/>
        <v>0</v>
      </c>
      <c r="V9" s="7">
        <v>33</v>
      </c>
      <c r="W9" s="10">
        <f t="shared" si="13"/>
        <v>-1.5</v>
      </c>
      <c r="X9" s="8">
        <v>3</v>
      </c>
      <c r="Y9" s="10">
        <f t="shared" si="6"/>
        <v>1</v>
      </c>
      <c r="Z9" s="6">
        <v>383.1</v>
      </c>
      <c r="AA9" s="10">
        <f t="shared" si="7"/>
        <v>0.5</v>
      </c>
      <c r="AB9" s="8" t="s">
        <v>28</v>
      </c>
      <c r="AC9" s="10">
        <f t="shared" si="8"/>
        <v>1</v>
      </c>
      <c r="AD9" s="8" t="s">
        <v>28</v>
      </c>
      <c r="AE9" s="10">
        <f t="shared" si="9"/>
        <v>1</v>
      </c>
      <c r="AF9" s="12">
        <f t="shared" si="14"/>
        <v>4.5</v>
      </c>
      <c r="AG9" s="13">
        <f t="shared" si="15"/>
        <v>13.965753424657533</v>
      </c>
      <c r="AI9" s="14"/>
      <c r="AJ9" s="15"/>
      <c r="AN9" s="21"/>
      <c r="AO9" s="18"/>
      <c r="AP9" s="18"/>
      <c r="AQ9" s="18"/>
    </row>
    <row r="10" spans="1:43" ht="18.75" customHeight="1">
      <c r="A10" s="47">
        <v>7</v>
      </c>
      <c r="B10" s="10"/>
      <c r="C10" s="4">
        <v>37512</v>
      </c>
      <c r="D10" s="11">
        <f t="shared" si="10"/>
        <v>9.742465753424657</v>
      </c>
      <c r="E10" s="10"/>
      <c r="F10" s="5" t="s">
        <v>6</v>
      </c>
      <c r="G10" s="5" t="s">
        <v>7</v>
      </c>
      <c r="H10" s="5" t="s">
        <v>6</v>
      </c>
      <c r="I10" s="5" t="s">
        <v>6</v>
      </c>
      <c r="J10" s="5" t="s">
        <v>7</v>
      </c>
      <c r="K10" s="5" t="s">
        <v>6</v>
      </c>
      <c r="L10" s="48" t="s">
        <v>8</v>
      </c>
      <c r="M10" s="9">
        <f t="shared" si="0"/>
        <v>0</v>
      </c>
      <c r="N10" s="9">
        <f t="shared" si="1"/>
        <v>-0.5</v>
      </c>
      <c r="O10" s="9">
        <f t="shared" si="2"/>
        <v>0</v>
      </c>
      <c r="P10" s="9">
        <f t="shared" si="3"/>
        <v>0</v>
      </c>
      <c r="Q10" s="9">
        <f t="shared" si="4"/>
        <v>-0.5</v>
      </c>
      <c r="R10" s="9">
        <f t="shared" si="5"/>
        <v>1</v>
      </c>
      <c r="S10" s="10">
        <f t="shared" si="11"/>
        <v>0</v>
      </c>
      <c r="T10" s="6">
        <v>79.5</v>
      </c>
      <c r="U10" s="10">
        <f t="shared" si="12"/>
        <v>1</v>
      </c>
      <c r="V10" s="7">
        <v>64</v>
      </c>
      <c r="W10" s="10">
        <f t="shared" si="13"/>
        <v>-0.5</v>
      </c>
      <c r="X10" s="8">
        <v>1</v>
      </c>
      <c r="Y10" s="10">
        <f t="shared" si="6"/>
        <v>-1</v>
      </c>
      <c r="Z10" s="6">
        <v>350.3</v>
      </c>
      <c r="AA10" s="10">
        <f t="shared" si="7"/>
        <v>-1</v>
      </c>
      <c r="AB10" s="8" t="s">
        <v>26</v>
      </c>
      <c r="AC10" s="10">
        <f t="shared" si="8"/>
        <v>0</v>
      </c>
      <c r="AD10" s="8" t="s">
        <v>26</v>
      </c>
      <c r="AE10" s="10">
        <f t="shared" si="9"/>
        <v>0</v>
      </c>
      <c r="AF10" s="12">
        <f t="shared" si="14"/>
        <v>-1.5</v>
      </c>
      <c r="AG10" s="13">
        <f t="shared" si="15"/>
        <v>8.242465753424657</v>
      </c>
      <c r="AI10" s="14" t="s">
        <v>50</v>
      </c>
      <c r="AJ10" s="15"/>
      <c r="AN10" s="21" t="s">
        <v>32</v>
      </c>
      <c r="AO10" s="18"/>
      <c r="AP10" s="18"/>
      <c r="AQ10" s="18"/>
    </row>
    <row r="11" spans="1:43" ht="18.75" customHeight="1">
      <c r="A11" s="47">
        <v>8</v>
      </c>
      <c r="B11" s="10"/>
      <c r="C11" s="4">
        <v>37621</v>
      </c>
      <c r="D11" s="11">
        <f t="shared" si="10"/>
        <v>9.443835616438356</v>
      </c>
      <c r="E11" s="10"/>
      <c r="F11" s="5" t="s">
        <v>9</v>
      </c>
      <c r="G11" s="5" t="s">
        <v>10</v>
      </c>
      <c r="H11" s="5" t="s">
        <v>9</v>
      </c>
      <c r="I11" s="5" t="s">
        <v>9</v>
      </c>
      <c r="J11" s="5" t="s">
        <v>7</v>
      </c>
      <c r="K11" s="5" t="s">
        <v>7</v>
      </c>
      <c r="L11" s="48" t="s">
        <v>8</v>
      </c>
      <c r="M11" s="9">
        <f t="shared" si="0"/>
        <v>0.5</v>
      </c>
      <c r="N11" s="9">
        <f t="shared" si="1"/>
        <v>-1</v>
      </c>
      <c r="O11" s="9">
        <f t="shared" si="2"/>
        <v>0.5</v>
      </c>
      <c r="P11" s="9">
        <f t="shared" si="3"/>
        <v>0.5</v>
      </c>
      <c r="Q11" s="9">
        <f t="shared" si="4"/>
        <v>-0.5</v>
      </c>
      <c r="R11" s="9">
        <f t="shared" si="5"/>
        <v>0</v>
      </c>
      <c r="S11" s="10">
        <f t="shared" si="11"/>
        <v>0</v>
      </c>
      <c r="T11" s="6">
        <v>83.1</v>
      </c>
      <c r="U11" s="10">
        <f t="shared" si="12"/>
        <v>-0.5</v>
      </c>
      <c r="V11" s="7">
        <v>165</v>
      </c>
      <c r="W11" s="10">
        <f t="shared" si="13"/>
        <v>2</v>
      </c>
      <c r="X11" s="8">
        <v>3</v>
      </c>
      <c r="Y11" s="10">
        <f t="shared" si="6"/>
        <v>1</v>
      </c>
      <c r="Z11" s="6">
        <v>399.2</v>
      </c>
      <c r="AA11" s="10">
        <f t="shared" si="7"/>
        <v>0.5</v>
      </c>
      <c r="AB11" s="8" t="s">
        <v>26</v>
      </c>
      <c r="AC11" s="10">
        <f t="shared" si="8"/>
        <v>0</v>
      </c>
      <c r="AD11" s="8" t="s">
        <v>26</v>
      </c>
      <c r="AE11" s="10">
        <f t="shared" si="9"/>
        <v>0</v>
      </c>
      <c r="AF11" s="12">
        <f t="shared" si="14"/>
        <v>3</v>
      </c>
      <c r="AG11" s="13">
        <f t="shared" si="15"/>
        <v>12.443835616438356</v>
      </c>
      <c r="AI11" s="10" t="s">
        <v>59</v>
      </c>
      <c r="AJ11" s="10">
        <v>-1</v>
      </c>
      <c r="AN11" s="18">
        <v>80</v>
      </c>
      <c r="AO11" s="18">
        <v>0</v>
      </c>
      <c r="AP11" s="18"/>
      <c r="AQ11" s="18"/>
    </row>
    <row r="12" spans="1:43" ht="18.75" customHeight="1">
      <c r="A12" s="47">
        <v>9</v>
      </c>
      <c r="B12" s="10"/>
      <c r="C12" s="4">
        <v>37604</v>
      </c>
      <c r="D12" s="11">
        <f t="shared" si="10"/>
        <v>9.490410958904109</v>
      </c>
      <c r="E12" s="10"/>
      <c r="F12" s="5" t="s">
        <v>6</v>
      </c>
      <c r="G12" s="5" t="s">
        <v>6</v>
      </c>
      <c r="H12" s="5" t="s">
        <v>6</v>
      </c>
      <c r="I12" s="5" t="s">
        <v>10</v>
      </c>
      <c r="J12" s="5" t="s">
        <v>7</v>
      </c>
      <c r="K12" s="5" t="s">
        <v>7</v>
      </c>
      <c r="L12" s="48" t="s">
        <v>8</v>
      </c>
      <c r="M12" s="9">
        <f t="shared" si="0"/>
        <v>0</v>
      </c>
      <c r="N12" s="9">
        <f t="shared" si="1"/>
        <v>0</v>
      </c>
      <c r="O12" s="9">
        <f t="shared" si="2"/>
        <v>0</v>
      </c>
      <c r="P12" s="9">
        <f t="shared" si="3"/>
        <v>-1</v>
      </c>
      <c r="Q12" s="9">
        <f t="shared" si="4"/>
        <v>-0.5</v>
      </c>
      <c r="R12" s="9">
        <f t="shared" si="5"/>
        <v>0</v>
      </c>
      <c r="S12" s="10">
        <f t="shared" si="11"/>
        <v>-1.5</v>
      </c>
      <c r="T12" s="6">
        <v>82.7</v>
      </c>
      <c r="U12" s="10">
        <f t="shared" si="12"/>
        <v>0</v>
      </c>
      <c r="V12" s="7">
        <v>45</v>
      </c>
      <c r="W12" s="10">
        <f t="shared" si="13"/>
        <v>-1</v>
      </c>
      <c r="X12" s="8">
        <v>1</v>
      </c>
      <c r="Y12" s="10">
        <f t="shared" si="6"/>
        <v>-1</v>
      </c>
      <c r="Z12" s="6">
        <v>333.4</v>
      </c>
      <c r="AA12" s="10">
        <f t="shared" si="7"/>
        <v>-1</v>
      </c>
      <c r="AB12" s="8" t="s">
        <v>26</v>
      </c>
      <c r="AC12" s="10">
        <f t="shared" si="8"/>
        <v>0</v>
      </c>
      <c r="AD12" s="8" t="s">
        <v>26</v>
      </c>
      <c r="AE12" s="10">
        <f t="shared" si="9"/>
        <v>0</v>
      </c>
      <c r="AF12" s="12">
        <f t="shared" si="14"/>
        <v>-4.5</v>
      </c>
      <c r="AG12" s="13">
        <f t="shared" si="15"/>
        <v>4.990410958904109</v>
      </c>
      <c r="AI12" s="10" t="s">
        <v>61</v>
      </c>
      <c r="AJ12" s="10">
        <v>-0.5</v>
      </c>
      <c r="AN12" s="18">
        <v>83</v>
      </c>
      <c r="AO12" s="22">
        <v>-0.5</v>
      </c>
      <c r="AP12" s="18"/>
      <c r="AQ12" s="18"/>
    </row>
    <row r="13" spans="1:43" ht="18.75" customHeight="1">
      <c r="A13" s="47">
        <v>10</v>
      </c>
      <c r="B13" s="10"/>
      <c r="C13" s="4">
        <v>37632</v>
      </c>
      <c r="D13" s="11">
        <f t="shared" si="10"/>
        <v>9.413698630136986</v>
      </c>
      <c r="E13" s="10"/>
      <c r="F13" s="5" t="s">
        <v>5</v>
      </c>
      <c r="G13" s="5" t="s">
        <v>6</v>
      </c>
      <c r="H13" s="5" t="s">
        <v>5</v>
      </c>
      <c r="I13" s="5" t="s">
        <v>6</v>
      </c>
      <c r="J13" s="5" t="s">
        <v>6</v>
      </c>
      <c r="K13" s="5" t="s">
        <v>7</v>
      </c>
      <c r="L13" s="48" t="s">
        <v>8</v>
      </c>
      <c r="M13" s="9">
        <f t="shared" si="0"/>
        <v>1</v>
      </c>
      <c r="N13" s="9">
        <f t="shared" si="1"/>
        <v>0</v>
      </c>
      <c r="O13" s="9">
        <f t="shared" si="2"/>
        <v>1</v>
      </c>
      <c r="P13" s="9">
        <f t="shared" si="3"/>
        <v>0</v>
      </c>
      <c r="Q13" s="9">
        <f t="shared" si="4"/>
        <v>0</v>
      </c>
      <c r="R13" s="9">
        <f t="shared" si="5"/>
        <v>0</v>
      </c>
      <c r="S13" s="10">
        <f t="shared" si="11"/>
        <v>2</v>
      </c>
      <c r="T13" s="6">
        <v>81</v>
      </c>
      <c r="U13" s="10">
        <f t="shared" si="12"/>
        <v>0</v>
      </c>
      <c r="V13" s="7">
        <v>137</v>
      </c>
      <c r="W13" s="10">
        <f t="shared" si="13"/>
        <v>2</v>
      </c>
      <c r="X13" s="8">
        <v>2</v>
      </c>
      <c r="Y13" s="10">
        <f t="shared" si="6"/>
        <v>0</v>
      </c>
      <c r="Z13" s="6">
        <v>354.6</v>
      </c>
      <c r="AA13" s="10">
        <f t="shared" si="7"/>
        <v>-1</v>
      </c>
      <c r="AB13" s="8" t="s">
        <v>28</v>
      </c>
      <c r="AC13" s="10">
        <f t="shared" si="8"/>
        <v>1</v>
      </c>
      <c r="AD13" s="8" t="s">
        <v>28</v>
      </c>
      <c r="AE13" s="10">
        <f t="shared" si="9"/>
        <v>1</v>
      </c>
      <c r="AF13" s="12">
        <f t="shared" si="14"/>
        <v>5</v>
      </c>
      <c r="AG13" s="13">
        <f t="shared" si="15"/>
        <v>14.413698630136986</v>
      </c>
      <c r="AI13" s="10" t="s">
        <v>62</v>
      </c>
      <c r="AJ13" s="10">
        <v>0</v>
      </c>
      <c r="AN13" s="18">
        <v>85</v>
      </c>
      <c r="AO13" s="18">
        <v>-1</v>
      </c>
      <c r="AP13" s="18"/>
      <c r="AQ13" s="18"/>
    </row>
    <row r="14" spans="1:40" ht="18.75" customHeight="1">
      <c r="A14" s="47">
        <v>11</v>
      </c>
      <c r="B14" s="10"/>
      <c r="C14" s="4">
        <v>37636</v>
      </c>
      <c r="D14" s="11">
        <f t="shared" si="10"/>
        <v>9.402739726027397</v>
      </c>
      <c r="E14" s="10"/>
      <c r="F14" s="5" t="s">
        <v>5</v>
      </c>
      <c r="G14" s="5" t="s">
        <v>5</v>
      </c>
      <c r="H14" s="5" t="s">
        <v>5</v>
      </c>
      <c r="I14" s="5" t="s">
        <v>7</v>
      </c>
      <c r="J14" s="5" t="s">
        <v>6</v>
      </c>
      <c r="K14" s="5" t="s">
        <v>6</v>
      </c>
      <c r="L14" s="48" t="s">
        <v>8</v>
      </c>
      <c r="M14" s="9">
        <f t="shared" si="0"/>
        <v>1</v>
      </c>
      <c r="N14" s="9">
        <f t="shared" si="1"/>
        <v>1</v>
      </c>
      <c r="O14" s="9">
        <f t="shared" si="2"/>
        <v>1</v>
      </c>
      <c r="P14" s="9">
        <f t="shared" si="3"/>
        <v>-0.5</v>
      </c>
      <c r="Q14" s="9">
        <f t="shared" si="4"/>
        <v>0</v>
      </c>
      <c r="R14" s="9">
        <f t="shared" si="5"/>
        <v>1</v>
      </c>
      <c r="S14" s="10">
        <f t="shared" si="11"/>
        <v>3.5</v>
      </c>
      <c r="T14" s="6">
        <v>83.5</v>
      </c>
      <c r="U14" s="10">
        <f t="shared" si="12"/>
        <v>-0.5</v>
      </c>
      <c r="V14" s="7">
        <v>66</v>
      </c>
      <c r="W14" s="10">
        <f t="shared" si="13"/>
        <v>-0.5</v>
      </c>
      <c r="X14" s="8">
        <v>1</v>
      </c>
      <c r="Y14" s="10">
        <f t="shared" si="6"/>
        <v>-1</v>
      </c>
      <c r="Z14" s="6">
        <v>347.3</v>
      </c>
      <c r="AA14" s="10">
        <f t="shared" si="7"/>
        <v>-1</v>
      </c>
      <c r="AB14" s="8" t="s">
        <v>28</v>
      </c>
      <c r="AC14" s="10">
        <f t="shared" si="8"/>
        <v>1</v>
      </c>
      <c r="AD14" s="8" t="s">
        <v>28</v>
      </c>
      <c r="AE14" s="10">
        <f t="shared" si="9"/>
        <v>1</v>
      </c>
      <c r="AF14" s="12">
        <f t="shared" si="14"/>
        <v>2.5</v>
      </c>
      <c r="AG14" s="13">
        <f t="shared" si="15"/>
        <v>11.902739726027397</v>
      </c>
      <c r="AI14" s="10" t="s">
        <v>63</v>
      </c>
      <c r="AJ14" s="10">
        <v>1</v>
      </c>
      <c r="AN14" s="16"/>
    </row>
    <row r="15" spans="1:40" ht="18.75" customHeight="1">
      <c r="A15" s="47">
        <v>12</v>
      </c>
      <c r="B15" s="10"/>
      <c r="C15" s="4">
        <v>37615</v>
      </c>
      <c r="D15" s="11">
        <f t="shared" si="10"/>
        <v>9.46027397260274</v>
      </c>
      <c r="E15" s="10"/>
      <c r="F15" s="5" t="s">
        <v>5</v>
      </c>
      <c r="G15" s="5" t="s">
        <v>6</v>
      </c>
      <c r="H15" s="5" t="s">
        <v>9</v>
      </c>
      <c r="I15" s="5" t="s">
        <v>6</v>
      </c>
      <c r="J15" s="5" t="s">
        <v>6</v>
      </c>
      <c r="K15" s="5" t="s">
        <v>6</v>
      </c>
      <c r="L15" s="48" t="s">
        <v>8</v>
      </c>
      <c r="M15" s="9">
        <f t="shared" si="0"/>
        <v>1</v>
      </c>
      <c r="N15" s="9">
        <f t="shared" si="1"/>
        <v>0</v>
      </c>
      <c r="O15" s="9">
        <f t="shared" si="2"/>
        <v>0.5</v>
      </c>
      <c r="P15" s="9">
        <f t="shared" si="3"/>
        <v>0</v>
      </c>
      <c r="Q15" s="9">
        <f t="shared" si="4"/>
        <v>0</v>
      </c>
      <c r="R15" s="9">
        <f t="shared" si="5"/>
        <v>1</v>
      </c>
      <c r="S15" s="10">
        <f t="shared" si="11"/>
        <v>2.5</v>
      </c>
      <c r="T15" s="6">
        <v>81</v>
      </c>
      <c r="U15" s="10">
        <f t="shared" si="12"/>
        <v>0</v>
      </c>
      <c r="V15" s="7">
        <v>55</v>
      </c>
      <c r="W15" s="10">
        <f t="shared" si="13"/>
        <v>-1</v>
      </c>
      <c r="X15" s="8">
        <v>1</v>
      </c>
      <c r="Y15" s="10">
        <f t="shared" si="6"/>
        <v>-1</v>
      </c>
      <c r="Z15" s="6">
        <v>353.3</v>
      </c>
      <c r="AA15" s="10">
        <f t="shared" si="7"/>
        <v>-1</v>
      </c>
      <c r="AB15" s="8" t="s">
        <v>26</v>
      </c>
      <c r="AC15" s="10">
        <f t="shared" si="8"/>
        <v>0</v>
      </c>
      <c r="AD15" s="8" t="s">
        <v>26</v>
      </c>
      <c r="AE15" s="10">
        <f t="shared" si="9"/>
        <v>0</v>
      </c>
      <c r="AF15" s="12">
        <f t="shared" si="14"/>
        <v>-0.5</v>
      </c>
      <c r="AG15" s="13">
        <f t="shared" si="15"/>
        <v>8.96027397260274</v>
      </c>
      <c r="AI15" s="14"/>
      <c r="AJ15" s="15"/>
      <c r="AN15" s="16" t="s">
        <v>33</v>
      </c>
    </row>
    <row r="16" spans="1:41" ht="18.75" customHeight="1">
      <c r="A16" s="47">
        <v>13</v>
      </c>
      <c r="B16" s="10"/>
      <c r="C16" s="4">
        <v>37654</v>
      </c>
      <c r="D16" s="11">
        <f t="shared" si="10"/>
        <v>9.353424657534246</v>
      </c>
      <c r="E16" s="10"/>
      <c r="F16" s="5" t="s">
        <v>9</v>
      </c>
      <c r="G16" s="5" t="s">
        <v>7</v>
      </c>
      <c r="H16" s="5" t="s">
        <v>5</v>
      </c>
      <c r="I16" s="5" t="s">
        <v>7</v>
      </c>
      <c r="J16" s="5" t="s">
        <v>7</v>
      </c>
      <c r="K16" s="5" t="s">
        <v>7</v>
      </c>
      <c r="L16" s="48" t="s">
        <v>8</v>
      </c>
      <c r="M16" s="9">
        <f t="shared" si="0"/>
        <v>0.5</v>
      </c>
      <c r="N16" s="9">
        <f t="shared" si="1"/>
        <v>-0.5</v>
      </c>
      <c r="O16" s="9">
        <f t="shared" si="2"/>
        <v>1</v>
      </c>
      <c r="P16" s="9">
        <f t="shared" si="3"/>
        <v>-0.5</v>
      </c>
      <c r="Q16" s="9">
        <f t="shared" si="4"/>
        <v>-0.5</v>
      </c>
      <c r="R16" s="9">
        <f t="shared" si="5"/>
        <v>0</v>
      </c>
      <c r="S16" s="10">
        <f t="shared" si="11"/>
        <v>0</v>
      </c>
      <c r="T16" s="6">
        <v>82.4</v>
      </c>
      <c r="U16" s="10">
        <f t="shared" si="12"/>
        <v>0</v>
      </c>
      <c r="V16" s="7">
        <v>32</v>
      </c>
      <c r="W16" s="10">
        <f t="shared" si="13"/>
        <v>-1.5</v>
      </c>
      <c r="X16" s="8">
        <v>2</v>
      </c>
      <c r="Y16" s="10">
        <f t="shared" si="6"/>
        <v>0</v>
      </c>
      <c r="Z16" s="6">
        <v>383.2</v>
      </c>
      <c r="AA16" s="10">
        <f t="shared" si="7"/>
        <v>0.5</v>
      </c>
      <c r="AB16" s="8" t="s">
        <v>26</v>
      </c>
      <c r="AC16" s="10">
        <f t="shared" si="8"/>
        <v>0</v>
      </c>
      <c r="AD16" s="8" t="s">
        <v>26</v>
      </c>
      <c r="AE16" s="10">
        <f t="shared" si="9"/>
        <v>0</v>
      </c>
      <c r="AF16" s="12">
        <f t="shared" si="14"/>
        <v>-1</v>
      </c>
      <c r="AG16" s="13">
        <f t="shared" si="15"/>
        <v>8.353424657534246</v>
      </c>
      <c r="AI16" s="14" t="s">
        <v>51</v>
      </c>
      <c r="AJ16" s="15"/>
      <c r="AO16" s="15">
        <v>-1.5</v>
      </c>
    </row>
    <row r="17" spans="1:41" ht="18.75" customHeight="1">
      <c r="A17" s="47">
        <v>14</v>
      </c>
      <c r="B17" s="10"/>
      <c r="C17" s="4">
        <v>37662</v>
      </c>
      <c r="D17" s="11">
        <f t="shared" si="10"/>
        <v>9.331506849315069</v>
      </c>
      <c r="E17" s="10"/>
      <c r="F17" s="5" t="s">
        <v>5</v>
      </c>
      <c r="G17" s="5" t="s">
        <v>9</v>
      </c>
      <c r="H17" s="5" t="s">
        <v>5</v>
      </c>
      <c r="I17" s="5" t="s">
        <v>7</v>
      </c>
      <c r="J17" s="5" t="s">
        <v>7</v>
      </c>
      <c r="K17" s="5" t="s">
        <v>6</v>
      </c>
      <c r="L17" s="48" t="s">
        <v>8</v>
      </c>
      <c r="M17" s="9">
        <f t="shared" si="0"/>
        <v>1</v>
      </c>
      <c r="N17" s="9">
        <f t="shared" si="1"/>
        <v>0.5</v>
      </c>
      <c r="O17" s="9">
        <f t="shared" si="2"/>
        <v>1</v>
      </c>
      <c r="P17" s="9">
        <f t="shared" si="3"/>
        <v>-0.5</v>
      </c>
      <c r="Q17" s="9">
        <f t="shared" si="4"/>
        <v>-0.5</v>
      </c>
      <c r="R17" s="9">
        <f t="shared" si="5"/>
        <v>1</v>
      </c>
      <c r="S17" s="10">
        <f t="shared" si="11"/>
        <v>2.5</v>
      </c>
      <c r="T17" s="6">
        <v>80.2</v>
      </c>
      <c r="U17" s="10">
        <f t="shared" si="12"/>
        <v>0</v>
      </c>
      <c r="V17" s="7">
        <v>54</v>
      </c>
      <c r="W17" s="10">
        <f t="shared" si="13"/>
        <v>-1</v>
      </c>
      <c r="X17" s="8">
        <v>2</v>
      </c>
      <c r="Y17" s="10">
        <f t="shared" si="6"/>
        <v>0</v>
      </c>
      <c r="Z17" s="6">
        <v>341.9</v>
      </c>
      <c r="AA17" s="10">
        <f t="shared" si="7"/>
        <v>-1</v>
      </c>
      <c r="AB17" s="8" t="s">
        <v>28</v>
      </c>
      <c r="AC17" s="10">
        <f t="shared" si="8"/>
        <v>1</v>
      </c>
      <c r="AD17" s="8" t="s">
        <v>28</v>
      </c>
      <c r="AE17" s="10">
        <f t="shared" si="9"/>
        <v>1</v>
      </c>
      <c r="AF17" s="12">
        <f t="shared" si="14"/>
        <v>2.5</v>
      </c>
      <c r="AG17" s="13">
        <f t="shared" si="15"/>
        <v>11.831506849315069</v>
      </c>
      <c r="AI17" s="10" t="s">
        <v>64</v>
      </c>
      <c r="AJ17" s="10">
        <v>-1.5</v>
      </c>
      <c r="AN17" s="15">
        <v>40</v>
      </c>
      <c r="AO17" s="15">
        <v>-1</v>
      </c>
    </row>
    <row r="18" spans="1:41" ht="18.75" customHeight="1">
      <c r="A18" s="47">
        <v>15</v>
      </c>
      <c r="B18" s="10"/>
      <c r="C18" s="4">
        <v>37664</v>
      </c>
      <c r="D18" s="11">
        <f t="shared" si="10"/>
        <v>9.326027397260274</v>
      </c>
      <c r="E18" s="10"/>
      <c r="F18" s="5" t="s">
        <v>5</v>
      </c>
      <c r="G18" s="5" t="s">
        <v>6</v>
      </c>
      <c r="H18" s="5" t="s">
        <v>5</v>
      </c>
      <c r="I18" s="5" t="s">
        <v>10</v>
      </c>
      <c r="J18" s="5" t="s">
        <v>10</v>
      </c>
      <c r="K18" s="5" t="s">
        <v>9</v>
      </c>
      <c r="L18" s="48" t="s">
        <v>8</v>
      </c>
      <c r="M18" s="9">
        <f t="shared" si="0"/>
        <v>1</v>
      </c>
      <c r="N18" s="9">
        <f t="shared" si="1"/>
        <v>0</v>
      </c>
      <c r="O18" s="9">
        <f t="shared" si="2"/>
        <v>1</v>
      </c>
      <c r="P18" s="9">
        <f t="shared" si="3"/>
        <v>-1</v>
      </c>
      <c r="Q18" s="9">
        <f t="shared" si="4"/>
        <v>-1</v>
      </c>
      <c r="R18" s="9">
        <f t="shared" si="5"/>
        <v>1.5</v>
      </c>
      <c r="S18" s="10">
        <f t="shared" si="11"/>
        <v>1.5</v>
      </c>
      <c r="T18" s="6">
        <v>80.7</v>
      </c>
      <c r="U18" s="10">
        <f t="shared" si="12"/>
        <v>0</v>
      </c>
      <c r="V18" s="7">
        <v>68</v>
      </c>
      <c r="W18" s="10">
        <f t="shared" si="13"/>
        <v>-0.5</v>
      </c>
      <c r="X18" s="8">
        <v>1</v>
      </c>
      <c r="Y18" s="10">
        <f t="shared" si="6"/>
        <v>-1</v>
      </c>
      <c r="Z18" s="6">
        <v>357.3</v>
      </c>
      <c r="AA18" s="10">
        <f t="shared" si="7"/>
        <v>-1</v>
      </c>
      <c r="AB18" s="8" t="s">
        <v>28</v>
      </c>
      <c r="AC18" s="10">
        <f t="shared" si="8"/>
        <v>1</v>
      </c>
      <c r="AD18" s="8" t="s">
        <v>28</v>
      </c>
      <c r="AE18" s="10">
        <f t="shared" si="9"/>
        <v>1</v>
      </c>
      <c r="AF18" s="12">
        <f t="shared" si="14"/>
        <v>1</v>
      </c>
      <c r="AG18" s="13">
        <f t="shared" si="15"/>
        <v>10.326027397260274</v>
      </c>
      <c r="AI18" s="10" t="s">
        <v>65</v>
      </c>
      <c r="AJ18" s="10">
        <v>-1</v>
      </c>
      <c r="AN18" s="15">
        <v>60</v>
      </c>
      <c r="AO18" s="15">
        <v>-0.5</v>
      </c>
    </row>
    <row r="19" spans="1:41" ht="18.75" customHeight="1">
      <c r="A19" s="47">
        <v>16</v>
      </c>
      <c r="B19" s="10"/>
      <c r="C19" s="4">
        <v>37692</v>
      </c>
      <c r="D19" s="11">
        <f t="shared" si="10"/>
        <v>9.24931506849315</v>
      </c>
      <c r="E19" s="10"/>
      <c r="F19" s="5" t="s">
        <v>6</v>
      </c>
      <c r="G19" s="5" t="s">
        <v>6</v>
      </c>
      <c r="H19" s="5" t="s">
        <v>9</v>
      </c>
      <c r="I19" s="5" t="s">
        <v>10</v>
      </c>
      <c r="J19" s="5" t="s">
        <v>6</v>
      </c>
      <c r="K19" s="5" t="s">
        <v>7</v>
      </c>
      <c r="L19" s="48" t="s">
        <v>8</v>
      </c>
      <c r="M19" s="9">
        <f t="shared" si="0"/>
        <v>0</v>
      </c>
      <c r="N19" s="9">
        <f t="shared" si="1"/>
        <v>0</v>
      </c>
      <c r="O19" s="9">
        <f t="shared" si="2"/>
        <v>0.5</v>
      </c>
      <c r="P19" s="9">
        <f t="shared" si="3"/>
        <v>-1</v>
      </c>
      <c r="Q19" s="9">
        <f t="shared" si="4"/>
        <v>0</v>
      </c>
      <c r="R19" s="9">
        <f t="shared" si="5"/>
        <v>0</v>
      </c>
      <c r="S19" s="10">
        <f t="shared" si="11"/>
        <v>-0.5</v>
      </c>
      <c r="T19" s="6">
        <v>81.4</v>
      </c>
      <c r="U19" s="10">
        <f t="shared" si="12"/>
        <v>0</v>
      </c>
      <c r="V19" s="7">
        <v>130</v>
      </c>
      <c r="W19" s="10">
        <f t="shared" si="13"/>
        <v>2</v>
      </c>
      <c r="X19" s="8">
        <v>3</v>
      </c>
      <c r="Y19" s="10">
        <f t="shared" si="6"/>
        <v>1</v>
      </c>
      <c r="Z19" s="6">
        <v>361.8</v>
      </c>
      <c r="AA19" s="10">
        <f t="shared" si="7"/>
        <v>-1</v>
      </c>
      <c r="AB19" s="8" t="s">
        <v>28</v>
      </c>
      <c r="AC19" s="10">
        <f t="shared" si="8"/>
        <v>1</v>
      </c>
      <c r="AD19" s="8" t="s">
        <v>28</v>
      </c>
      <c r="AE19" s="10">
        <f t="shared" si="9"/>
        <v>1</v>
      </c>
      <c r="AF19" s="12">
        <f t="shared" si="14"/>
        <v>3.5</v>
      </c>
      <c r="AG19" s="13">
        <f t="shared" si="15"/>
        <v>12.74931506849315</v>
      </c>
      <c r="AI19" s="10" t="s">
        <v>66</v>
      </c>
      <c r="AJ19" s="10">
        <v>-0.5</v>
      </c>
      <c r="AN19" s="15">
        <v>80</v>
      </c>
      <c r="AO19" s="15">
        <v>0</v>
      </c>
    </row>
    <row r="20" spans="1:41" ht="18.75" customHeight="1">
      <c r="A20" s="47">
        <v>17</v>
      </c>
      <c r="B20" s="10"/>
      <c r="C20" s="4">
        <v>37705</v>
      </c>
      <c r="D20" s="11">
        <f t="shared" si="10"/>
        <v>9.213698630136987</v>
      </c>
      <c r="E20" s="10"/>
      <c r="F20" s="5" t="s">
        <v>6</v>
      </c>
      <c r="G20" s="5" t="s">
        <v>6</v>
      </c>
      <c r="H20" s="5" t="s">
        <v>6</v>
      </c>
      <c r="I20" s="5" t="s">
        <v>5</v>
      </c>
      <c r="J20" s="5" t="s">
        <v>9</v>
      </c>
      <c r="K20" s="5" t="s">
        <v>6</v>
      </c>
      <c r="L20" s="48" t="s">
        <v>8</v>
      </c>
      <c r="M20" s="9">
        <f t="shared" si="0"/>
        <v>0</v>
      </c>
      <c r="N20" s="9">
        <f t="shared" si="1"/>
        <v>0</v>
      </c>
      <c r="O20" s="9">
        <f t="shared" si="2"/>
        <v>0</v>
      </c>
      <c r="P20" s="9">
        <f t="shared" si="3"/>
        <v>1</v>
      </c>
      <c r="Q20" s="9">
        <f t="shared" si="4"/>
        <v>0.5</v>
      </c>
      <c r="R20" s="9">
        <f t="shared" si="5"/>
        <v>1</v>
      </c>
      <c r="S20" s="10">
        <f t="shared" si="11"/>
        <v>2.5</v>
      </c>
      <c r="T20" s="6">
        <v>80.8</v>
      </c>
      <c r="U20" s="10">
        <f t="shared" si="12"/>
        <v>0</v>
      </c>
      <c r="V20" s="7">
        <v>74</v>
      </c>
      <c r="W20" s="10">
        <f t="shared" si="13"/>
        <v>-0.5</v>
      </c>
      <c r="X20" s="8">
        <v>1</v>
      </c>
      <c r="Y20" s="10">
        <f t="shared" si="6"/>
        <v>-1</v>
      </c>
      <c r="Z20" s="6">
        <v>366.7</v>
      </c>
      <c r="AA20" s="10">
        <f t="shared" si="7"/>
        <v>0</v>
      </c>
      <c r="AB20" s="8" t="s">
        <v>26</v>
      </c>
      <c r="AC20" s="10">
        <f t="shared" si="8"/>
        <v>0</v>
      </c>
      <c r="AD20" s="8" t="s">
        <v>26</v>
      </c>
      <c r="AE20" s="10">
        <f t="shared" si="9"/>
        <v>0</v>
      </c>
      <c r="AF20" s="12">
        <f t="shared" si="14"/>
        <v>1</v>
      </c>
      <c r="AG20" s="13">
        <f t="shared" si="15"/>
        <v>10.213698630136987</v>
      </c>
      <c r="AI20" s="10" t="s">
        <v>67</v>
      </c>
      <c r="AJ20" s="10">
        <v>0</v>
      </c>
      <c r="AN20" s="15">
        <v>100</v>
      </c>
      <c r="AO20" s="15">
        <v>1</v>
      </c>
    </row>
    <row r="21" spans="1:41" ht="18.75" customHeight="1">
      <c r="A21" s="47">
        <v>18</v>
      </c>
      <c r="B21" s="10"/>
      <c r="C21" s="4">
        <v>37655</v>
      </c>
      <c r="D21" s="11">
        <f t="shared" si="10"/>
        <v>9.35068493150685</v>
      </c>
      <c r="E21" s="10"/>
      <c r="F21" s="5" t="s">
        <v>9</v>
      </c>
      <c r="G21" s="5" t="s">
        <v>10</v>
      </c>
      <c r="H21" s="5" t="s">
        <v>5</v>
      </c>
      <c r="I21" s="5" t="s">
        <v>10</v>
      </c>
      <c r="J21" s="5" t="s">
        <v>10</v>
      </c>
      <c r="K21" s="5" t="s">
        <v>7</v>
      </c>
      <c r="L21" s="48" t="s">
        <v>8</v>
      </c>
      <c r="M21" s="9">
        <f t="shared" si="0"/>
        <v>0.5</v>
      </c>
      <c r="N21" s="9">
        <f t="shared" si="1"/>
        <v>-1</v>
      </c>
      <c r="O21" s="9">
        <f t="shared" si="2"/>
        <v>1</v>
      </c>
      <c r="P21" s="9">
        <f t="shared" si="3"/>
        <v>-1</v>
      </c>
      <c r="Q21" s="9">
        <f t="shared" si="4"/>
        <v>-1</v>
      </c>
      <c r="R21" s="9">
        <f t="shared" si="5"/>
        <v>0</v>
      </c>
      <c r="S21" s="10">
        <f t="shared" si="11"/>
        <v>-1.5</v>
      </c>
      <c r="T21" s="6">
        <v>82</v>
      </c>
      <c r="U21" s="10">
        <f t="shared" si="12"/>
        <v>0</v>
      </c>
      <c r="V21" s="7">
        <v>51</v>
      </c>
      <c r="W21" s="10">
        <f t="shared" si="13"/>
        <v>-1</v>
      </c>
      <c r="X21" s="8">
        <v>1</v>
      </c>
      <c r="Y21" s="10">
        <f t="shared" si="6"/>
        <v>-1</v>
      </c>
      <c r="Z21" s="6">
        <v>352</v>
      </c>
      <c r="AA21" s="10">
        <f t="shared" si="7"/>
        <v>-1</v>
      </c>
      <c r="AB21" s="8" t="s">
        <v>26</v>
      </c>
      <c r="AC21" s="10">
        <f t="shared" si="8"/>
        <v>0</v>
      </c>
      <c r="AD21" s="8" t="s">
        <v>26</v>
      </c>
      <c r="AE21" s="10">
        <f t="shared" si="9"/>
        <v>0</v>
      </c>
      <c r="AF21" s="12">
        <f t="shared" si="14"/>
        <v>-4.5</v>
      </c>
      <c r="AG21" s="13">
        <f t="shared" si="15"/>
        <v>4.85068493150685</v>
      </c>
      <c r="AI21" s="10" t="s">
        <v>68</v>
      </c>
      <c r="AJ21" s="10">
        <v>1</v>
      </c>
      <c r="AN21" s="15">
        <v>120</v>
      </c>
      <c r="AO21" s="15">
        <v>2</v>
      </c>
    </row>
    <row r="22" spans="1:40" ht="18.75" customHeight="1">
      <c r="A22" s="47">
        <v>19</v>
      </c>
      <c r="B22" s="10"/>
      <c r="C22" s="4">
        <v>37707</v>
      </c>
      <c r="D22" s="11">
        <f t="shared" si="10"/>
        <v>9.208219178082192</v>
      </c>
      <c r="E22" s="10"/>
      <c r="F22" s="5" t="s">
        <v>5</v>
      </c>
      <c r="G22" s="5" t="s">
        <v>6</v>
      </c>
      <c r="H22" s="5" t="s">
        <v>5</v>
      </c>
      <c r="I22" s="5" t="s">
        <v>6</v>
      </c>
      <c r="J22" s="5" t="s">
        <v>6</v>
      </c>
      <c r="K22" s="5" t="s">
        <v>5</v>
      </c>
      <c r="L22" s="48" t="s">
        <v>8</v>
      </c>
      <c r="M22" s="9">
        <f t="shared" si="0"/>
        <v>1</v>
      </c>
      <c r="N22" s="9">
        <f t="shared" si="1"/>
        <v>0</v>
      </c>
      <c r="O22" s="9">
        <f t="shared" si="2"/>
        <v>1</v>
      </c>
      <c r="P22" s="9">
        <f t="shared" si="3"/>
        <v>0</v>
      </c>
      <c r="Q22" s="9">
        <f t="shared" si="4"/>
        <v>0</v>
      </c>
      <c r="R22" s="9">
        <f t="shared" si="5"/>
        <v>2</v>
      </c>
      <c r="S22" s="10">
        <f t="shared" si="11"/>
        <v>4</v>
      </c>
      <c r="T22" s="6">
        <v>81.2</v>
      </c>
      <c r="U22" s="10">
        <f t="shared" si="12"/>
        <v>0</v>
      </c>
      <c r="V22" s="7">
        <v>68</v>
      </c>
      <c r="W22" s="10">
        <f t="shared" si="13"/>
        <v>-0.5</v>
      </c>
      <c r="X22" s="8">
        <v>1</v>
      </c>
      <c r="Y22" s="10">
        <f t="shared" si="6"/>
        <v>-1</v>
      </c>
      <c r="Z22" s="6">
        <v>356</v>
      </c>
      <c r="AA22" s="10">
        <f t="shared" si="7"/>
        <v>-1</v>
      </c>
      <c r="AB22" s="8" t="s">
        <v>26</v>
      </c>
      <c r="AC22" s="10">
        <f t="shared" si="8"/>
        <v>0</v>
      </c>
      <c r="AD22" s="8" t="s">
        <v>26</v>
      </c>
      <c r="AE22" s="10">
        <f t="shared" si="9"/>
        <v>0</v>
      </c>
      <c r="AF22" s="12">
        <f t="shared" si="14"/>
        <v>1.5</v>
      </c>
      <c r="AG22" s="13">
        <f t="shared" si="15"/>
        <v>10.708219178082192</v>
      </c>
      <c r="AI22" s="10" t="s">
        <v>60</v>
      </c>
      <c r="AJ22" s="10">
        <v>2</v>
      </c>
      <c r="AN22" s="16"/>
    </row>
    <row r="23" spans="1:40" ht="18.75" customHeight="1">
      <c r="A23" s="47">
        <v>20</v>
      </c>
      <c r="B23" s="10"/>
      <c r="C23" s="4">
        <v>37660</v>
      </c>
      <c r="D23" s="11">
        <f t="shared" si="10"/>
        <v>9.336986301369864</v>
      </c>
      <c r="E23" s="10"/>
      <c r="F23" s="5" t="s">
        <v>6</v>
      </c>
      <c r="G23" s="5" t="s">
        <v>5</v>
      </c>
      <c r="H23" s="5" t="s">
        <v>10</v>
      </c>
      <c r="I23" s="5" t="s">
        <v>6</v>
      </c>
      <c r="J23" s="5" t="s">
        <v>6</v>
      </c>
      <c r="K23" s="5" t="s">
        <v>7</v>
      </c>
      <c r="L23" s="48" t="s">
        <v>8</v>
      </c>
      <c r="M23" s="9">
        <f t="shared" si="0"/>
        <v>0</v>
      </c>
      <c r="N23" s="9">
        <f t="shared" si="1"/>
        <v>1</v>
      </c>
      <c r="O23" s="9">
        <f t="shared" si="2"/>
        <v>-1</v>
      </c>
      <c r="P23" s="9">
        <f t="shared" si="3"/>
        <v>0</v>
      </c>
      <c r="Q23" s="9">
        <f t="shared" si="4"/>
        <v>0</v>
      </c>
      <c r="R23" s="9">
        <f t="shared" si="5"/>
        <v>0</v>
      </c>
      <c r="S23" s="10">
        <f t="shared" si="11"/>
        <v>0</v>
      </c>
      <c r="T23" s="6">
        <v>81.5</v>
      </c>
      <c r="U23" s="10">
        <f t="shared" si="12"/>
        <v>0</v>
      </c>
      <c r="V23" s="7">
        <v>58</v>
      </c>
      <c r="W23" s="10">
        <f t="shared" si="13"/>
        <v>-1</v>
      </c>
      <c r="X23" s="8">
        <v>1</v>
      </c>
      <c r="Y23" s="10">
        <f t="shared" si="6"/>
        <v>-1</v>
      </c>
      <c r="Z23" s="6">
        <v>372.1</v>
      </c>
      <c r="AA23" s="10">
        <f t="shared" si="7"/>
        <v>0</v>
      </c>
      <c r="AB23" s="8" t="s">
        <v>28</v>
      </c>
      <c r="AC23" s="10">
        <f t="shared" si="8"/>
        <v>1</v>
      </c>
      <c r="AD23" s="8" t="s">
        <v>28</v>
      </c>
      <c r="AE23" s="10">
        <f t="shared" si="9"/>
        <v>1</v>
      </c>
      <c r="AF23" s="12">
        <f t="shared" si="14"/>
        <v>0</v>
      </c>
      <c r="AG23" s="13">
        <f t="shared" si="15"/>
        <v>9.336986301369864</v>
      </c>
      <c r="AI23" s="14"/>
      <c r="AJ23" s="15"/>
      <c r="AN23" s="16" t="s">
        <v>34</v>
      </c>
    </row>
    <row r="24" spans="1:41" ht="18.75" customHeight="1">
      <c r="A24" s="47">
        <v>21</v>
      </c>
      <c r="B24" s="10"/>
      <c r="C24" s="4">
        <v>37712</v>
      </c>
      <c r="D24" s="11">
        <f t="shared" si="10"/>
        <v>9.194520547945206</v>
      </c>
      <c r="E24" s="10"/>
      <c r="F24" s="5" t="s">
        <v>5</v>
      </c>
      <c r="G24" s="5" t="s">
        <v>6</v>
      </c>
      <c r="H24" s="5" t="s">
        <v>9</v>
      </c>
      <c r="I24" s="5" t="s">
        <v>9</v>
      </c>
      <c r="J24" s="5" t="s">
        <v>6</v>
      </c>
      <c r="K24" s="5" t="s">
        <v>6</v>
      </c>
      <c r="L24" s="48" t="s">
        <v>8</v>
      </c>
      <c r="M24" s="9">
        <f t="shared" si="0"/>
        <v>1</v>
      </c>
      <c r="N24" s="9">
        <f t="shared" si="1"/>
        <v>0</v>
      </c>
      <c r="O24" s="9">
        <f t="shared" si="2"/>
        <v>0.5</v>
      </c>
      <c r="P24" s="9">
        <f t="shared" si="3"/>
        <v>0.5</v>
      </c>
      <c r="Q24" s="9">
        <f t="shared" si="4"/>
        <v>0</v>
      </c>
      <c r="R24" s="9">
        <f t="shared" si="5"/>
        <v>1</v>
      </c>
      <c r="S24" s="10">
        <f t="shared" si="11"/>
        <v>3</v>
      </c>
      <c r="T24" s="6">
        <v>80.5</v>
      </c>
      <c r="U24" s="10">
        <f t="shared" si="12"/>
        <v>0</v>
      </c>
      <c r="V24" s="7">
        <v>49</v>
      </c>
      <c r="W24" s="10">
        <f t="shared" si="13"/>
        <v>-1</v>
      </c>
      <c r="X24" s="8">
        <v>1</v>
      </c>
      <c r="Y24" s="10">
        <f t="shared" si="6"/>
        <v>-1</v>
      </c>
      <c r="Z24" s="6">
        <v>431.8</v>
      </c>
      <c r="AA24" s="10">
        <f t="shared" si="7"/>
        <v>2</v>
      </c>
      <c r="AB24" s="8" t="s">
        <v>28</v>
      </c>
      <c r="AC24" s="10">
        <f t="shared" si="8"/>
        <v>1</v>
      </c>
      <c r="AD24" s="8" t="s">
        <v>28</v>
      </c>
      <c r="AE24" s="10">
        <f t="shared" si="9"/>
        <v>1</v>
      </c>
      <c r="AF24" s="12">
        <f t="shared" si="14"/>
        <v>5</v>
      </c>
      <c r="AG24" s="13">
        <f t="shared" si="15"/>
        <v>14.194520547945206</v>
      </c>
      <c r="AI24" s="14" t="s">
        <v>52</v>
      </c>
      <c r="AJ24" s="15"/>
      <c r="AN24" s="16">
        <v>1</v>
      </c>
      <c r="AO24" s="15">
        <v>-1</v>
      </c>
    </row>
    <row r="25" spans="1:41" ht="18.75" customHeight="1">
      <c r="A25" s="47">
        <v>22</v>
      </c>
      <c r="B25" s="10"/>
      <c r="C25" s="4">
        <v>37662</v>
      </c>
      <c r="D25" s="11">
        <f t="shared" si="10"/>
        <v>9.331506849315069</v>
      </c>
      <c r="E25" s="10"/>
      <c r="F25" s="5" t="s">
        <v>9</v>
      </c>
      <c r="G25" s="5" t="s">
        <v>10</v>
      </c>
      <c r="H25" s="5" t="s">
        <v>5</v>
      </c>
      <c r="I25" s="5" t="s">
        <v>10</v>
      </c>
      <c r="J25" s="5" t="s">
        <v>10</v>
      </c>
      <c r="K25" s="5" t="s">
        <v>7</v>
      </c>
      <c r="L25" s="48" t="s">
        <v>8</v>
      </c>
      <c r="M25" s="9">
        <f t="shared" si="0"/>
        <v>0.5</v>
      </c>
      <c r="N25" s="9">
        <f t="shared" si="1"/>
        <v>-1</v>
      </c>
      <c r="O25" s="9">
        <f t="shared" si="2"/>
        <v>1</v>
      </c>
      <c r="P25" s="9">
        <f t="shared" si="3"/>
        <v>-1</v>
      </c>
      <c r="Q25" s="9">
        <f t="shared" si="4"/>
        <v>-1</v>
      </c>
      <c r="R25" s="9">
        <f t="shared" si="5"/>
        <v>0</v>
      </c>
      <c r="S25" s="10">
        <f t="shared" si="11"/>
        <v>-1.5</v>
      </c>
      <c r="T25" s="6">
        <v>84</v>
      </c>
      <c r="U25" s="10">
        <f t="shared" si="12"/>
        <v>-0.5</v>
      </c>
      <c r="V25" s="7">
        <v>72</v>
      </c>
      <c r="W25" s="10">
        <f t="shared" si="13"/>
        <v>-0.5</v>
      </c>
      <c r="X25" s="8">
        <v>1</v>
      </c>
      <c r="Y25" s="10">
        <f t="shared" si="6"/>
        <v>-1</v>
      </c>
      <c r="Z25" s="6">
        <v>373.7</v>
      </c>
      <c r="AA25" s="10">
        <f t="shared" si="7"/>
        <v>0</v>
      </c>
      <c r="AB25" s="8" t="s">
        <v>26</v>
      </c>
      <c r="AC25" s="10">
        <f t="shared" si="8"/>
        <v>0</v>
      </c>
      <c r="AD25" s="8" t="s">
        <v>26</v>
      </c>
      <c r="AE25" s="10">
        <f t="shared" si="9"/>
        <v>0</v>
      </c>
      <c r="AF25" s="12">
        <f t="shared" si="14"/>
        <v>-3.5</v>
      </c>
      <c r="AG25" s="13">
        <f t="shared" si="15"/>
        <v>5.831506849315069</v>
      </c>
      <c r="AI25" s="10">
        <v>1</v>
      </c>
      <c r="AJ25" s="10">
        <v>-1</v>
      </c>
      <c r="AN25" s="16">
        <v>2</v>
      </c>
      <c r="AO25" s="15">
        <v>0</v>
      </c>
    </row>
    <row r="26" spans="1:41" ht="18.75" customHeight="1">
      <c r="A26" s="47">
        <v>23</v>
      </c>
      <c r="B26" s="10"/>
      <c r="C26" s="4">
        <v>37712</v>
      </c>
      <c r="D26" s="11">
        <f t="shared" si="10"/>
        <v>9.194520547945206</v>
      </c>
      <c r="E26" s="10"/>
      <c r="F26" s="5" t="s">
        <v>6</v>
      </c>
      <c r="G26" s="5" t="s">
        <v>10</v>
      </c>
      <c r="H26" s="5" t="s">
        <v>6</v>
      </c>
      <c r="I26" s="5" t="s">
        <v>5</v>
      </c>
      <c r="J26" s="5" t="s">
        <v>6</v>
      </c>
      <c r="K26" s="5" t="s">
        <v>9</v>
      </c>
      <c r="L26" s="48" t="s">
        <v>8</v>
      </c>
      <c r="M26" s="9">
        <f t="shared" si="0"/>
        <v>0</v>
      </c>
      <c r="N26" s="9">
        <f t="shared" si="1"/>
        <v>-1</v>
      </c>
      <c r="O26" s="9">
        <f t="shared" si="2"/>
        <v>0</v>
      </c>
      <c r="P26" s="9">
        <f t="shared" si="3"/>
        <v>1</v>
      </c>
      <c r="Q26" s="9">
        <f t="shared" si="4"/>
        <v>0</v>
      </c>
      <c r="R26" s="9">
        <f t="shared" si="5"/>
        <v>1.5</v>
      </c>
      <c r="S26" s="10">
        <f t="shared" si="11"/>
        <v>1.5</v>
      </c>
      <c r="T26" s="6">
        <v>81.4</v>
      </c>
      <c r="U26" s="10">
        <f t="shared" si="12"/>
        <v>0</v>
      </c>
      <c r="V26" s="7">
        <v>120</v>
      </c>
      <c r="W26" s="10">
        <f t="shared" si="13"/>
        <v>2</v>
      </c>
      <c r="X26" s="8">
        <v>2</v>
      </c>
      <c r="Y26" s="10">
        <f t="shared" si="6"/>
        <v>0</v>
      </c>
      <c r="Z26" s="6">
        <v>391.3</v>
      </c>
      <c r="AA26" s="10">
        <f t="shared" si="7"/>
        <v>0.5</v>
      </c>
      <c r="AB26" s="8" t="s">
        <v>26</v>
      </c>
      <c r="AC26" s="10">
        <f t="shared" si="8"/>
        <v>0</v>
      </c>
      <c r="AD26" s="8" t="s">
        <v>26</v>
      </c>
      <c r="AE26" s="10">
        <f t="shared" si="9"/>
        <v>0</v>
      </c>
      <c r="AF26" s="12">
        <f t="shared" si="14"/>
        <v>4</v>
      </c>
      <c r="AG26" s="13">
        <f t="shared" si="15"/>
        <v>13.194520547945206</v>
      </c>
      <c r="AI26" s="10">
        <v>2</v>
      </c>
      <c r="AJ26" s="10">
        <v>0</v>
      </c>
      <c r="AN26" s="16">
        <v>3</v>
      </c>
      <c r="AO26" s="15">
        <v>1</v>
      </c>
    </row>
    <row r="27" spans="1:41" ht="18.75" customHeight="1">
      <c r="A27" s="47">
        <v>24</v>
      </c>
      <c r="B27" s="10"/>
      <c r="C27" s="4">
        <v>37725</v>
      </c>
      <c r="D27" s="11">
        <f t="shared" si="10"/>
        <v>9.158904109589042</v>
      </c>
      <c r="E27" s="10"/>
      <c r="F27" s="5" t="s">
        <v>9</v>
      </c>
      <c r="G27" s="5" t="s">
        <v>6</v>
      </c>
      <c r="H27" s="5" t="s">
        <v>5</v>
      </c>
      <c r="I27" s="5" t="s">
        <v>6</v>
      </c>
      <c r="J27" s="5" t="s">
        <v>6</v>
      </c>
      <c r="K27" s="5" t="s">
        <v>9</v>
      </c>
      <c r="L27" s="48" t="s">
        <v>8</v>
      </c>
      <c r="M27" s="9">
        <f t="shared" si="0"/>
        <v>0.5</v>
      </c>
      <c r="N27" s="9">
        <f t="shared" si="1"/>
        <v>0</v>
      </c>
      <c r="O27" s="9">
        <f t="shared" si="2"/>
        <v>1</v>
      </c>
      <c r="P27" s="9">
        <f t="shared" si="3"/>
        <v>0</v>
      </c>
      <c r="Q27" s="9">
        <f t="shared" si="4"/>
        <v>0</v>
      </c>
      <c r="R27" s="9">
        <f t="shared" si="5"/>
        <v>1.5</v>
      </c>
      <c r="S27" s="10">
        <f t="shared" si="11"/>
        <v>3</v>
      </c>
      <c r="T27" s="6">
        <v>81.6</v>
      </c>
      <c r="U27" s="10">
        <f t="shared" si="12"/>
        <v>0</v>
      </c>
      <c r="V27" s="7">
        <v>75</v>
      </c>
      <c r="W27" s="10">
        <f t="shared" si="13"/>
        <v>-0.5</v>
      </c>
      <c r="X27" s="8">
        <v>1</v>
      </c>
      <c r="Y27" s="10">
        <f t="shared" si="6"/>
        <v>-1</v>
      </c>
      <c r="Z27" s="6">
        <v>355.7</v>
      </c>
      <c r="AA27" s="10">
        <f t="shared" si="7"/>
        <v>-1</v>
      </c>
      <c r="AB27" s="8" t="s">
        <v>26</v>
      </c>
      <c r="AC27" s="10">
        <f t="shared" si="8"/>
        <v>0</v>
      </c>
      <c r="AD27" s="8" t="s">
        <v>26</v>
      </c>
      <c r="AE27" s="10">
        <f t="shared" si="9"/>
        <v>0</v>
      </c>
      <c r="AF27" s="12">
        <f t="shared" si="14"/>
        <v>0.5</v>
      </c>
      <c r="AG27" s="13">
        <f t="shared" si="15"/>
        <v>9.658904109589042</v>
      </c>
      <c r="AI27" s="10">
        <v>3</v>
      </c>
      <c r="AJ27" s="10">
        <v>1</v>
      </c>
      <c r="AN27" s="16">
        <v>4</v>
      </c>
      <c r="AO27" s="15">
        <v>2</v>
      </c>
    </row>
    <row r="28" spans="1:36" ht="18.75" customHeight="1">
      <c r="A28" s="47">
        <v>25</v>
      </c>
      <c r="B28" s="10"/>
      <c r="C28" s="4">
        <v>37727</v>
      </c>
      <c r="D28" s="11">
        <f t="shared" si="10"/>
        <v>9.153424657534247</v>
      </c>
      <c r="E28" s="10"/>
      <c r="F28" s="5" t="s">
        <v>5</v>
      </c>
      <c r="G28" s="5" t="s">
        <v>5</v>
      </c>
      <c r="H28" s="5" t="s">
        <v>6</v>
      </c>
      <c r="I28" s="5" t="s">
        <v>7</v>
      </c>
      <c r="J28" s="5" t="s">
        <v>9</v>
      </c>
      <c r="K28" s="5" t="s">
        <v>6</v>
      </c>
      <c r="L28" s="48" t="s">
        <v>8</v>
      </c>
      <c r="M28" s="9">
        <f t="shared" si="0"/>
        <v>1</v>
      </c>
      <c r="N28" s="9">
        <f t="shared" si="1"/>
        <v>1</v>
      </c>
      <c r="O28" s="9">
        <f t="shared" si="2"/>
        <v>0</v>
      </c>
      <c r="P28" s="9">
        <f t="shared" si="3"/>
        <v>-0.5</v>
      </c>
      <c r="Q28" s="9">
        <f t="shared" si="4"/>
        <v>0.5</v>
      </c>
      <c r="R28" s="9">
        <f t="shared" si="5"/>
        <v>1</v>
      </c>
      <c r="S28" s="10">
        <f t="shared" si="11"/>
        <v>3</v>
      </c>
      <c r="T28" s="6">
        <v>81.5</v>
      </c>
      <c r="U28" s="10">
        <f t="shared" si="12"/>
        <v>0</v>
      </c>
      <c r="V28" s="7">
        <v>120</v>
      </c>
      <c r="W28" s="10">
        <f t="shared" si="13"/>
        <v>2</v>
      </c>
      <c r="X28" s="8">
        <v>5</v>
      </c>
      <c r="Y28" s="10">
        <f t="shared" si="6"/>
        <v>2</v>
      </c>
      <c r="Z28" s="6">
        <v>407.7</v>
      </c>
      <c r="AA28" s="10">
        <f t="shared" si="7"/>
        <v>1</v>
      </c>
      <c r="AB28" s="8" t="s">
        <v>28</v>
      </c>
      <c r="AC28" s="10">
        <f t="shared" si="8"/>
        <v>1</v>
      </c>
      <c r="AD28" s="8" t="s">
        <v>28</v>
      </c>
      <c r="AE28" s="10">
        <f t="shared" si="9"/>
        <v>1</v>
      </c>
      <c r="AF28" s="12">
        <f t="shared" si="14"/>
        <v>10</v>
      </c>
      <c r="AG28" s="13">
        <f t="shared" si="15"/>
        <v>19.153424657534245</v>
      </c>
      <c r="AI28" s="10">
        <v>4</v>
      </c>
      <c r="AJ28" s="10">
        <v>2</v>
      </c>
    </row>
    <row r="29" spans="1:40" ht="18.75" customHeight="1">
      <c r="A29" s="47">
        <v>26</v>
      </c>
      <c r="B29" s="10"/>
      <c r="C29" s="4">
        <v>37672</v>
      </c>
      <c r="D29" s="11">
        <f t="shared" si="10"/>
        <v>9.304109589041095</v>
      </c>
      <c r="E29" s="10"/>
      <c r="F29" s="5" t="s">
        <v>9</v>
      </c>
      <c r="G29" s="5" t="s">
        <v>10</v>
      </c>
      <c r="H29" s="5" t="s">
        <v>6</v>
      </c>
      <c r="I29" s="5" t="s">
        <v>10</v>
      </c>
      <c r="J29" s="5" t="s">
        <v>10</v>
      </c>
      <c r="K29" s="5" t="s">
        <v>7</v>
      </c>
      <c r="L29" s="48" t="s">
        <v>8</v>
      </c>
      <c r="M29" s="9">
        <f t="shared" si="0"/>
        <v>0.5</v>
      </c>
      <c r="N29" s="9">
        <f t="shared" si="1"/>
        <v>-1</v>
      </c>
      <c r="O29" s="9">
        <f t="shared" si="2"/>
        <v>0</v>
      </c>
      <c r="P29" s="9">
        <f t="shared" si="3"/>
        <v>-1</v>
      </c>
      <c r="Q29" s="9">
        <f t="shared" si="4"/>
        <v>-1</v>
      </c>
      <c r="R29" s="9">
        <f t="shared" si="5"/>
        <v>0</v>
      </c>
      <c r="S29" s="10">
        <f t="shared" si="11"/>
        <v>-2.5</v>
      </c>
      <c r="T29" s="6">
        <v>81.4</v>
      </c>
      <c r="U29" s="10">
        <f t="shared" si="12"/>
        <v>0</v>
      </c>
      <c r="V29" s="7">
        <v>102</v>
      </c>
      <c r="W29" s="10">
        <f t="shared" si="13"/>
        <v>1</v>
      </c>
      <c r="X29" s="8">
        <v>1</v>
      </c>
      <c r="Y29" s="10">
        <f t="shared" si="6"/>
        <v>-1</v>
      </c>
      <c r="Z29" s="6">
        <v>392.8</v>
      </c>
      <c r="AA29" s="10">
        <f t="shared" si="7"/>
        <v>0.5</v>
      </c>
      <c r="AB29" s="8" t="s">
        <v>26</v>
      </c>
      <c r="AC29" s="10">
        <f t="shared" si="8"/>
        <v>0</v>
      </c>
      <c r="AD29" s="8" t="s">
        <v>26</v>
      </c>
      <c r="AE29" s="10">
        <f t="shared" si="9"/>
        <v>0</v>
      </c>
      <c r="AF29" s="12">
        <f t="shared" si="14"/>
        <v>-2</v>
      </c>
      <c r="AG29" s="13">
        <f t="shared" si="15"/>
        <v>7.304109589041095</v>
      </c>
      <c r="AI29" s="14"/>
      <c r="AJ29" s="15"/>
      <c r="AN29" s="16" t="s">
        <v>36</v>
      </c>
    </row>
    <row r="30" spans="1:41" ht="18.75" customHeight="1">
      <c r="A30" s="47">
        <v>27</v>
      </c>
      <c r="B30" s="10"/>
      <c r="C30" s="4">
        <v>37729</v>
      </c>
      <c r="D30" s="11">
        <f t="shared" si="10"/>
        <v>9.147945205479452</v>
      </c>
      <c r="E30" s="10"/>
      <c r="F30" s="5" t="s">
        <v>5</v>
      </c>
      <c r="G30" s="5" t="s">
        <v>5</v>
      </c>
      <c r="H30" s="5" t="s">
        <v>5</v>
      </c>
      <c r="I30" s="5" t="s">
        <v>6</v>
      </c>
      <c r="J30" s="5" t="s">
        <v>9</v>
      </c>
      <c r="K30" s="5" t="s">
        <v>9</v>
      </c>
      <c r="L30" s="48" t="s">
        <v>8</v>
      </c>
      <c r="M30" s="9">
        <f t="shared" si="0"/>
        <v>1</v>
      </c>
      <c r="N30" s="9">
        <f t="shared" si="1"/>
        <v>1</v>
      </c>
      <c r="O30" s="9">
        <f t="shared" si="2"/>
        <v>1</v>
      </c>
      <c r="P30" s="9">
        <f t="shared" si="3"/>
        <v>0</v>
      </c>
      <c r="Q30" s="9">
        <f t="shared" si="4"/>
        <v>0.5</v>
      </c>
      <c r="R30" s="9">
        <f t="shared" si="5"/>
        <v>1.5</v>
      </c>
      <c r="S30" s="10">
        <f t="shared" si="11"/>
        <v>5</v>
      </c>
      <c r="T30" s="6">
        <v>82</v>
      </c>
      <c r="U30" s="10">
        <f t="shared" si="12"/>
        <v>0</v>
      </c>
      <c r="V30" s="7">
        <v>79</v>
      </c>
      <c r="W30" s="10">
        <f t="shared" si="13"/>
        <v>-0.5</v>
      </c>
      <c r="X30" s="8">
        <v>1</v>
      </c>
      <c r="Y30" s="10">
        <f t="shared" si="6"/>
        <v>-1</v>
      </c>
      <c r="Z30" s="6">
        <v>364.5</v>
      </c>
      <c r="AA30" s="10">
        <f t="shared" si="7"/>
        <v>-1</v>
      </c>
      <c r="AB30" s="8" t="s">
        <v>26</v>
      </c>
      <c r="AC30" s="10">
        <f t="shared" si="8"/>
        <v>0</v>
      </c>
      <c r="AD30" s="8" t="s">
        <v>26</v>
      </c>
      <c r="AE30" s="10">
        <f t="shared" si="9"/>
        <v>0</v>
      </c>
      <c r="AF30" s="12">
        <f t="shared" si="14"/>
        <v>2.5</v>
      </c>
      <c r="AG30" s="13">
        <f t="shared" si="15"/>
        <v>11.647945205479452</v>
      </c>
      <c r="AI30" s="14" t="s">
        <v>53</v>
      </c>
      <c r="AJ30" s="15"/>
      <c r="AN30" s="16"/>
      <c r="AO30" s="15">
        <v>-1</v>
      </c>
    </row>
    <row r="31" spans="1:41" ht="18.75" customHeight="1">
      <c r="A31" s="47">
        <v>28</v>
      </c>
      <c r="B31" s="10"/>
      <c r="C31" s="4">
        <v>37674</v>
      </c>
      <c r="D31" s="11">
        <f t="shared" si="10"/>
        <v>9.2986301369863</v>
      </c>
      <c r="E31" s="10"/>
      <c r="F31" s="5" t="s">
        <v>6</v>
      </c>
      <c r="G31" s="5" t="s">
        <v>9</v>
      </c>
      <c r="H31" s="5" t="s">
        <v>6</v>
      </c>
      <c r="I31" s="5" t="s">
        <v>6</v>
      </c>
      <c r="J31" s="5" t="s">
        <v>9</v>
      </c>
      <c r="K31" s="5" t="s">
        <v>7</v>
      </c>
      <c r="L31" s="48" t="s">
        <v>8</v>
      </c>
      <c r="M31" s="9">
        <f t="shared" si="0"/>
        <v>0</v>
      </c>
      <c r="N31" s="9">
        <f t="shared" si="1"/>
        <v>0.5</v>
      </c>
      <c r="O31" s="9">
        <f t="shared" si="2"/>
        <v>0</v>
      </c>
      <c r="P31" s="9">
        <f t="shared" si="3"/>
        <v>0</v>
      </c>
      <c r="Q31" s="9">
        <f t="shared" si="4"/>
        <v>0.5</v>
      </c>
      <c r="R31" s="9">
        <f t="shared" si="5"/>
        <v>0</v>
      </c>
      <c r="S31" s="10">
        <f t="shared" si="11"/>
        <v>1</v>
      </c>
      <c r="T31" s="6">
        <v>82.7</v>
      </c>
      <c r="U31" s="10">
        <f t="shared" si="12"/>
        <v>0</v>
      </c>
      <c r="V31" s="7">
        <v>47</v>
      </c>
      <c r="W31" s="10">
        <f t="shared" si="13"/>
        <v>-1</v>
      </c>
      <c r="X31" s="8">
        <v>1</v>
      </c>
      <c r="Y31" s="10">
        <f t="shared" si="6"/>
        <v>-1</v>
      </c>
      <c r="Z31" s="6">
        <v>354.1</v>
      </c>
      <c r="AA31" s="10">
        <f t="shared" si="7"/>
        <v>-1</v>
      </c>
      <c r="AB31" s="8" t="s">
        <v>26</v>
      </c>
      <c r="AC31" s="10">
        <f t="shared" si="8"/>
        <v>0</v>
      </c>
      <c r="AD31" s="8" t="s">
        <v>26</v>
      </c>
      <c r="AE31" s="10">
        <f t="shared" si="9"/>
        <v>0</v>
      </c>
      <c r="AF31" s="12">
        <f t="shared" si="14"/>
        <v>-2</v>
      </c>
      <c r="AG31" s="13">
        <f t="shared" si="15"/>
        <v>7.298630136986301</v>
      </c>
      <c r="AI31" s="23" t="s">
        <v>69</v>
      </c>
      <c r="AJ31" s="10">
        <v>-1</v>
      </c>
      <c r="AN31" s="16">
        <v>365</v>
      </c>
      <c r="AO31" s="15">
        <v>0</v>
      </c>
    </row>
    <row r="32" spans="1:41" ht="18.75" customHeight="1">
      <c r="A32" s="47">
        <v>29</v>
      </c>
      <c r="B32" s="10"/>
      <c r="C32" s="4">
        <v>37731</v>
      </c>
      <c r="D32" s="11">
        <f t="shared" si="10"/>
        <v>9.142465753424657</v>
      </c>
      <c r="E32" s="10"/>
      <c r="F32" s="5" t="s">
        <v>9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9</v>
      </c>
      <c r="L32" s="48" t="s">
        <v>8</v>
      </c>
      <c r="M32" s="9">
        <f t="shared" si="0"/>
        <v>0.5</v>
      </c>
      <c r="N32" s="9">
        <f t="shared" si="1"/>
        <v>1</v>
      </c>
      <c r="O32" s="9">
        <f t="shared" si="2"/>
        <v>1</v>
      </c>
      <c r="P32" s="9">
        <f t="shared" si="3"/>
        <v>1</v>
      </c>
      <c r="Q32" s="9">
        <f t="shared" si="4"/>
        <v>1</v>
      </c>
      <c r="R32" s="9">
        <f t="shared" si="5"/>
        <v>1.5</v>
      </c>
      <c r="S32" s="10">
        <f t="shared" si="11"/>
        <v>6</v>
      </c>
      <c r="T32" s="6">
        <v>80</v>
      </c>
      <c r="U32" s="10">
        <f t="shared" si="12"/>
        <v>0</v>
      </c>
      <c r="V32" s="7">
        <v>51</v>
      </c>
      <c r="W32" s="10">
        <f t="shared" si="13"/>
        <v>-1</v>
      </c>
      <c r="X32" s="8">
        <v>1</v>
      </c>
      <c r="Y32" s="10">
        <f t="shared" si="6"/>
        <v>-1</v>
      </c>
      <c r="Z32" s="6">
        <v>344.7</v>
      </c>
      <c r="AA32" s="10">
        <f t="shared" si="7"/>
        <v>-1</v>
      </c>
      <c r="AB32" s="8" t="s">
        <v>26</v>
      </c>
      <c r="AC32" s="10">
        <f t="shared" si="8"/>
        <v>0</v>
      </c>
      <c r="AD32" s="8" t="s">
        <v>26</v>
      </c>
      <c r="AE32" s="10">
        <f t="shared" si="9"/>
        <v>0</v>
      </c>
      <c r="AF32" s="12">
        <f t="shared" si="14"/>
        <v>3</v>
      </c>
      <c r="AG32" s="13">
        <f t="shared" si="15"/>
        <v>12.142465753424657</v>
      </c>
      <c r="AI32" s="23" t="s">
        <v>70</v>
      </c>
      <c r="AJ32" s="10">
        <v>0</v>
      </c>
      <c r="AN32" s="16">
        <v>380</v>
      </c>
      <c r="AO32" s="15">
        <v>0.5</v>
      </c>
    </row>
    <row r="33" spans="1:41" ht="18.75" customHeight="1">
      <c r="A33" s="47">
        <v>30</v>
      </c>
      <c r="B33" s="10"/>
      <c r="C33" s="4">
        <v>37677</v>
      </c>
      <c r="D33" s="11">
        <f t="shared" si="10"/>
        <v>9.29041095890411</v>
      </c>
      <c r="E33" s="10"/>
      <c r="F33" s="5" t="s">
        <v>6</v>
      </c>
      <c r="G33" s="5" t="s">
        <v>10</v>
      </c>
      <c r="H33" s="5" t="s">
        <v>6</v>
      </c>
      <c r="I33" s="5" t="s">
        <v>6</v>
      </c>
      <c r="J33" s="5" t="s">
        <v>7</v>
      </c>
      <c r="K33" s="5" t="s">
        <v>10</v>
      </c>
      <c r="L33" s="48" t="s">
        <v>8</v>
      </c>
      <c r="M33" s="9">
        <f t="shared" si="0"/>
        <v>0</v>
      </c>
      <c r="N33" s="9">
        <f t="shared" si="1"/>
        <v>-1</v>
      </c>
      <c r="O33" s="9">
        <f t="shared" si="2"/>
        <v>0</v>
      </c>
      <c r="P33" s="9">
        <f t="shared" si="3"/>
        <v>0</v>
      </c>
      <c r="Q33" s="9">
        <f t="shared" si="4"/>
        <v>-0.5</v>
      </c>
      <c r="R33" s="9">
        <f t="shared" si="5"/>
        <v>-1</v>
      </c>
      <c r="S33" s="10">
        <f t="shared" si="11"/>
        <v>-2.5</v>
      </c>
      <c r="T33" s="6">
        <v>81</v>
      </c>
      <c r="U33" s="10">
        <f t="shared" si="12"/>
        <v>0</v>
      </c>
      <c r="V33" s="7">
        <v>52</v>
      </c>
      <c r="W33" s="10">
        <f t="shared" si="13"/>
        <v>-1</v>
      </c>
      <c r="X33" s="8">
        <v>1</v>
      </c>
      <c r="Y33" s="10">
        <f t="shared" si="6"/>
        <v>-1</v>
      </c>
      <c r="Z33" s="6">
        <v>353.3</v>
      </c>
      <c r="AA33" s="10">
        <f t="shared" si="7"/>
        <v>-1</v>
      </c>
      <c r="AB33" s="8" t="s">
        <v>26</v>
      </c>
      <c r="AC33" s="10">
        <f t="shared" si="8"/>
        <v>0</v>
      </c>
      <c r="AD33" s="8" t="s">
        <v>26</v>
      </c>
      <c r="AE33" s="10">
        <f t="shared" si="9"/>
        <v>0</v>
      </c>
      <c r="AF33" s="12">
        <f t="shared" si="14"/>
        <v>-5.5</v>
      </c>
      <c r="AG33" s="13">
        <f t="shared" si="15"/>
        <v>3.7904109589041095</v>
      </c>
      <c r="AI33" s="23" t="s">
        <v>71</v>
      </c>
      <c r="AJ33" s="10">
        <v>0.5</v>
      </c>
      <c r="AN33" s="16">
        <v>400</v>
      </c>
      <c r="AO33" s="15">
        <v>1</v>
      </c>
    </row>
    <row r="34" spans="1:41" ht="18.75" customHeight="1">
      <c r="A34" s="47">
        <v>31</v>
      </c>
      <c r="B34" s="10"/>
      <c r="C34" s="4">
        <v>37731</v>
      </c>
      <c r="D34" s="11">
        <f t="shared" si="10"/>
        <v>9.142465753424657</v>
      </c>
      <c r="E34" s="10"/>
      <c r="F34" s="5" t="s">
        <v>6</v>
      </c>
      <c r="G34" s="5" t="s">
        <v>5</v>
      </c>
      <c r="H34" s="5" t="s">
        <v>9</v>
      </c>
      <c r="I34" s="5" t="s">
        <v>6</v>
      </c>
      <c r="J34" s="5" t="s">
        <v>9</v>
      </c>
      <c r="K34" s="5" t="s">
        <v>9</v>
      </c>
      <c r="L34" s="48" t="s">
        <v>8</v>
      </c>
      <c r="M34" s="9">
        <f t="shared" si="0"/>
        <v>0</v>
      </c>
      <c r="N34" s="9">
        <f t="shared" si="1"/>
        <v>1</v>
      </c>
      <c r="O34" s="9">
        <f t="shared" si="2"/>
        <v>0.5</v>
      </c>
      <c r="P34" s="9">
        <f t="shared" si="3"/>
        <v>0</v>
      </c>
      <c r="Q34" s="9">
        <f t="shared" si="4"/>
        <v>0.5</v>
      </c>
      <c r="R34" s="9">
        <f t="shared" si="5"/>
        <v>1.5</v>
      </c>
      <c r="S34" s="10">
        <f t="shared" si="11"/>
        <v>3.5</v>
      </c>
      <c r="T34" s="6">
        <v>82.3</v>
      </c>
      <c r="U34" s="10">
        <f t="shared" si="12"/>
        <v>0</v>
      </c>
      <c r="V34" s="7">
        <v>50</v>
      </c>
      <c r="W34" s="10">
        <f t="shared" si="13"/>
        <v>-1</v>
      </c>
      <c r="X34" s="8">
        <v>2</v>
      </c>
      <c r="Y34" s="10">
        <f t="shared" si="6"/>
        <v>0</v>
      </c>
      <c r="Z34" s="6">
        <v>363.8</v>
      </c>
      <c r="AA34" s="10">
        <f t="shared" si="7"/>
        <v>-1</v>
      </c>
      <c r="AB34" s="8" t="s">
        <v>26</v>
      </c>
      <c r="AC34" s="10">
        <f t="shared" si="8"/>
        <v>0</v>
      </c>
      <c r="AD34" s="8" t="s">
        <v>26</v>
      </c>
      <c r="AE34" s="10">
        <f t="shared" si="9"/>
        <v>0</v>
      </c>
      <c r="AF34" s="12">
        <f t="shared" si="14"/>
        <v>1.5</v>
      </c>
      <c r="AG34" s="13">
        <f t="shared" si="15"/>
        <v>10.642465753424657</v>
      </c>
      <c r="AI34" s="23" t="s">
        <v>72</v>
      </c>
      <c r="AJ34" s="10">
        <v>1</v>
      </c>
      <c r="AN34" s="16">
        <v>420</v>
      </c>
      <c r="AO34" s="15">
        <v>2</v>
      </c>
    </row>
    <row r="35" spans="1:40" ht="18.75" customHeight="1">
      <c r="A35" s="47">
        <v>32</v>
      </c>
      <c r="B35" s="10"/>
      <c r="C35" s="4">
        <v>37744</v>
      </c>
      <c r="D35" s="11">
        <f t="shared" si="10"/>
        <v>9.106849315068493</v>
      </c>
      <c r="E35" s="10"/>
      <c r="F35" s="5" t="s">
        <v>9</v>
      </c>
      <c r="G35" s="5" t="s">
        <v>9</v>
      </c>
      <c r="H35" s="5" t="s">
        <v>9</v>
      </c>
      <c r="I35" s="5" t="s">
        <v>6</v>
      </c>
      <c r="J35" s="5" t="s">
        <v>9</v>
      </c>
      <c r="K35" s="5" t="s">
        <v>9</v>
      </c>
      <c r="L35" s="48" t="s">
        <v>8</v>
      </c>
      <c r="M35" s="9">
        <f t="shared" si="0"/>
        <v>0.5</v>
      </c>
      <c r="N35" s="9">
        <f t="shared" si="1"/>
        <v>0.5</v>
      </c>
      <c r="O35" s="9">
        <f t="shared" si="2"/>
        <v>0.5</v>
      </c>
      <c r="P35" s="9">
        <f t="shared" si="3"/>
        <v>0</v>
      </c>
      <c r="Q35" s="9">
        <f t="shared" si="4"/>
        <v>0.5</v>
      </c>
      <c r="R35" s="9">
        <f t="shared" si="5"/>
        <v>1.5</v>
      </c>
      <c r="S35" s="10">
        <f t="shared" si="11"/>
        <v>3.5</v>
      </c>
      <c r="T35" s="6">
        <v>80.3</v>
      </c>
      <c r="U35" s="10">
        <f t="shared" si="12"/>
        <v>0</v>
      </c>
      <c r="V35" s="7">
        <v>46</v>
      </c>
      <c r="W35" s="10">
        <f t="shared" si="13"/>
        <v>-1</v>
      </c>
      <c r="X35" s="8">
        <v>1</v>
      </c>
      <c r="Y35" s="10">
        <f t="shared" si="6"/>
        <v>-1</v>
      </c>
      <c r="Z35" s="6">
        <v>419.9</v>
      </c>
      <c r="AA35" s="10">
        <f t="shared" si="7"/>
        <v>1</v>
      </c>
      <c r="AB35" s="8" t="s">
        <v>26</v>
      </c>
      <c r="AC35" s="10">
        <f t="shared" si="8"/>
        <v>0</v>
      </c>
      <c r="AD35" s="8" t="s">
        <v>26</v>
      </c>
      <c r="AE35" s="10">
        <f t="shared" si="9"/>
        <v>0</v>
      </c>
      <c r="AF35" s="12">
        <f t="shared" si="14"/>
        <v>2.5</v>
      </c>
      <c r="AG35" s="13">
        <f t="shared" si="15"/>
        <v>11.606849315068493</v>
      </c>
      <c r="AI35" s="23" t="s">
        <v>73</v>
      </c>
      <c r="AJ35" s="10">
        <v>2</v>
      </c>
      <c r="AN35" s="16">
        <v>420</v>
      </c>
    </row>
    <row r="36" spans="1:40" ht="18.75" customHeight="1">
      <c r="A36" s="47">
        <v>33</v>
      </c>
      <c r="B36" s="10"/>
      <c r="C36" s="4">
        <v>37696</v>
      </c>
      <c r="D36" s="11">
        <f t="shared" si="10"/>
        <v>9.238356164383562</v>
      </c>
      <c r="E36" s="10"/>
      <c r="F36" s="5" t="s">
        <v>6</v>
      </c>
      <c r="G36" s="5" t="s">
        <v>7</v>
      </c>
      <c r="H36" s="5" t="s">
        <v>6</v>
      </c>
      <c r="I36" s="5" t="s">
        <v>10</v>
      </c>
      <c r="J36" s="5" t="s">
        <v>10</v>
      </c>
      <c r="K36" s="5" t="s">
        <v>9</v>
      </c>
      <c r="L36" s="48" t="s">
        <v>8</v>
      </c>
      <c r="M36" s="9">
        <f t="shared" si="0"/>
        <v>0</v>
      </c>
      <c r="N36" s="9">
        <f t="shared" si="1"/>
        <v>-0.5</v>
      </c>
      <c r="O36" s="9">
        <f t="shared" si="2"/>
        <v>0</v>
      </c>
      <c r="P36" s="9">
        <f t="shared" si="3"/>
        <v>-1</v>
      </c>
      <c r="Q36" s="9">
        <f t="shared" si="4"/>
        <v>-1</v>
      </c>
      <c r="R36" s="9">
        <f t="shared" si="5"/>
        <v>1.5</v>
      </c>
      <c r="S36" s="10">
        <f t="shared" si="11"/>
        <v>-1</v>
      </c>
      <c r="T36" s="6">
        <v>81.7</v>
      </c>
      <c r="U36" s="10">
        <f t="shared" si="12"/>
        <v>0</v>
      </c>
      <c r="V36" s="7">
        <v>57</v>
      </c>
      <c r="W36" s="10">
        <f t="shared" si="13"/>
        <v>-1</v>
      </c>
      <c r="X36" s="8">
        <v>1</v>
      </c>
      <c r="Y36" s="10">
        <f t="shared" si="6"/>
        <v>-1</v>
      </c>
      <c r="Z36" s="6">
        <v>377</v>
      </c>
      <c r="AA36" s="10">
        <f t="shared" si="7"/>
        <v>0</v>
      </c>
      <c r="AB36" s="8" t="s">
        <v>26</v>
      </c>
      <c r="AC36" s="10">
        <f t="shared" si="8"/>
        <v>0</v>
      </c>
      <c r="AD36" s="8" t="s">
        <v>26</v>
      </c>
      <c r="AE36" s="10">
        <f t="shared" si="9"/>
        <v>0</v>
      </c>
      <c r="AF36" s="12">
        <f t="shared" si="14"/>
        <v>-3</v>
      </c>
      <c r="AG36" s="13">
        <f t="shared" si="15"/>
        <v>6.238356164383562</v>
      </c>
      <c r="AI36" s="14"/>
      <c r="AJ36" s="15"/>
      <c r="AN36" s="16"/>
    </row>
    <row r="37" spans="1:40" ht="18.75" customHeight="1">
      <c r="A37" s="47">
        <v>34</v>
      </c>
      <c r="B37" s="10"/>
      <c r="C37" s="4">
        <v>37761</v>
      </c>
      <c r="D37" s="11">
        <f t="shared" si="10"/>
        <v>9.06027397260274</v>
      </c>
      <c r="E37" s="10"/>
      <c r="F37" s="5" t="s">
        <v>5</v>
      </c>
      <c r="G37" s="5" t="s">
        <v>6</v>
      </c>
      <c r="H37" s="5" t="s">
        <v>6</v>
      </c>
      <c r="I37" s="5" t="s">
        <v>7</v>
      </c>
      <c r="J37" s="5" t="s">
        <v>7</v>
      </c>
      <c r="K37" s="5" t="s">
        <v>6</v>
      </c>
      <c r="L37" s="48" t="s">
        <v>8</v>
      </c>
      <c r="M37" s="9">
        <f t="shared" si="0"/>
        <v>1</v>
      </c>
      <c r="N37" s="9">
        <f t="shared" si="1"/>
        <v>0</v>
      </c>
      <c r="O37" s="9">
        <f t="shared" si="2"/>
        <v>0</v>
      </c>
      <c r="P37" s="9">
        <f t="shared" si="3"/>
        <v>-0.5</v>
      </c>
      <c r="Q37" s="9">
        <f t="shared" si="4"/>
        <v>-0.5</v>
      </c>
      <c r="R37" s="9">
        <f t="shared" si="5"/>
        <v>1</v>
      </c>
      <c r="S37" s="10">
        <f t="shared" si="11"/>
        <v>1</v>
      </c>
      <c r="T37" s="6">
        <v>80.5</v>
      </c>
      <c r="U37" s="10">
        <f t="shared" si="12"/>
        <v>0</v>
      </c>
      <c r="V37" s="7">
        <v>63</v>
      </c>
      <c r="W37" s="10">
        <f t="shared" si="13"/>
        <v>-0.5</v>
      </c>
      <c r="X37" s="8">
        <v>2</v>
      </c>
      <c r="Y37" s="10">
        <f t="shared" si="6"/>
        <v>0</v>
      </c>
      <c r="Z37" s="6">
        <v>364.9</v>
      </c>
      <c r="AA37" s="10">
        <f t="shared" si="7"/>
        <v>-1</v>
      </c>
      <c r="AB37" s="8" t="s">
        <v>26</v>
      </c>
      <c r="AC37" s="10">
        <f t="shared" si="8"/>
        <v>0</v>
      </c>
      <c r="AD37" s="8" t="s">
        <v>26</v>
      </c>
      <c r="AE37" s="10">
        <f t="shared" si="9"/>
        <v>0</v>
      </c>
      <c r="AF37" s="12">
        <f t="shared" si="14"/>
        <v>-0.5</v>
      </c>
      <c r="AG37" s="13">
        <f t="shared" si="15"/>
        <v>8.56027397260274</v>
      </c>
      <c r="AI37" s="14" t="s">
        <v>54</v>
      </c>
      <c r="AJ37" s="15"/>
      <c r="AN37" s="16" t="s">
        <v>37</v>
      </c>
    </row>
    <row r="38" spans="1:42" ht="18.75" customHeight="1">
      <c r="A38" s="47">
        <v>35</v>
      </c>
      <c r="B38" s="10"/>
      <c r="C38" s="4">
        <v>37763</v>
      </c>
      <c r="D38" s="11">
        <f t="shared" si="10"/>
        <v>9.054794520547945</v>
      </c>
      <c r="E38" s="10"/>
      <c r="F38" s="5" t="s">
        <v>9</v>
      </c>
      <c r="G38" s="5" t="s">
        <v>9</v>
      </c>
      <c r="H38" s="5" t="s">
        <v>6</v>
      </c>
      <c r="I38" s="5" t="s">
        <v>6</v>
      </c>
      <c r="J38" s="5" t="s">
        <v>6</v>
      </c>
      <c r="K38" s="5" t="s">
        <v>7</v>
      </c>
      <c r="L38" s="48" t="s">
        <v>8</v>
      </c>
      <c r="M38" s="9">
        <f t="shared" si="0"/>
        <v>0.5</v>
      </c>
      <c r="N38" s="9">
        <f t="shared" si="1"/>
        <v>0.5</v>
      </c>
      <c r="O38" s="9">
        <f t="shared" si="2"/>
        <v>0</v>
      </c>
      <c r="P38" s="9">
        <f t="shared" si="3"/>
        <v>0</v>
      </c>
      <c r="Q38" s="9">
        <f t="shared" si="4"/>
        <v>0</v>
      </c>
      <c r="R38" s="9">
        <f t="shared" si="5"/>
        <v>0</v>
      </c>
      <c r="S38" s="10">
        <f t="shared" si="11"/>
        <v>1</v>
      </c>
      <c r="T38" s="6">
        <v>80.5</v>
      </c>
      <c r="U38" s="10">
        <f t="shared" si="12"/>
        <v>0</v>
      </c>
      <c r="V38" s="7">
        <v>153</v>
      </c>
      <c r="W38" s="10">
        <f t="shared" si="13"/>
        <v>2</v>
      </c>
      <c r="X38" s="8">
        <v>4</v>
      </c>
      <c r="Y38" s="10">
        <f t="shared" si="6"/>
        <v>2</v>
      </c>
      <c r="Z38" s="6">
        <v>375.7</v>
      </c>
      <c r="AA38" s="10">
        <f t="shared" si="7"/>
        <v>0</v>
      </c>
      <c r="AB38" s="8" t="s">
        <v>28</v>
      </c>
      <c r="AC38" s="10">
        <f t="shared" si="8"/>
        <v>1</v>
      </c>
      <c r="AD38" s="8" t="s">
        <v>28</v>
      </c>
      <c r="AE38" s="10">
        <f t="shared" si="9"/>
        <v>1</v>
      </c>
      <c r="AF38" s="12">
        <f t="shared" si="14"/>
        <v>7</v>
      </c>
      <c r="AG38" s="13">
        <f t="shared" si="15"/>
        <v>16.054794520547944</v>
      </c>
      <c r="AI38" s="10" t="s">
        <v>29</v>
      </c>
      <c r="AJ38" s="10">
        <v>-1</v>
      </c>
      <c r="AN38" s="16" t="s">
        <v>29</v>
      </c>
      <c r="AO38" s="15" t="s">
        <v>20</v>
      </c>
      <c r="AP38" s="15">
        <v>-1</v>
      </c>
    </row>
    <row r="39" spans="1:42" ht="18.75" customHeight="1">
      <c r="A39" s="47">
        <v>36</v>
      </c>
      <c r="B39" s="10"/>
      <c r="C39" s="4">
        <v>37764</v>
      </c>
      <c r="D39" s="11">
        <f t="shared" si="10"/>
        <v>9.052054794520547</v>
      </c>
      <c r="E39" s="10"/>
      <c r="F39" s="5" t="s">
        <v>5</v>
      </c>
      <c r="G39" s="5" t="s">
        <v>5</v>
      </c>
      <c r="H39" s="5" t="s">
        <v>5</v>
      </c>
      <c r="I39" s="5" t="s">
        <v>10</v>
      </c>
      <c r="J39" s="5" t="s">
        <v>9</v>
      </c>
      <c r="K39" s="5" t="s">
        <v>5</v>
      </c>
      <c r="L39" s="48" t="s">
        <v>8</v>
      </c>
      <c r="M39" s="9">
        <f t="shared" si="0"/>
        <v>1</v>
      </c>
      <c r="N39" s="9">
        <f t="shared" si="1"/>
        <v>1</v>
      </c>
      <c r="O39" s="9">
        <f t="shared" si="2"/>
        <v>1</v>
      </c>
      <c r="P39" s="9">
        <f t="shared" si="3"/>
        <v>-1</v>
      </c>
      <c r="Q39" s="9">
        <f t="shared" si="4"/>
        <v>0.5</v>
      </c>
      <c r="R39" s="9">
        <f t="shared" si="5"/>
        <v>2</v>
      </c>
      <c r="S39" s="10">
        <f t="shared" si="11"/>
        <v>4.5</v>
      </c>
      <c r="T39" s="6">
        <v>81</v>
      </c>
      <c r="U39" s="10">
        <f t="shared" si="12"/>
        <v>0</v>
      </c>
      <c r="V39" s="7">
        <v>84</v>
      </c>
      <c r="W39" s="10">
        <f t="shared" si="13"/>
        <v>0</v>
      </c>
      <c r="X39" s="8">
        <v>1</v>
      </c>
      <c r="Y39" s="10">
        <f t="shared" si="6"/>
        <v>-1</v>
      </c>
      <c r="Z39" s="6">
        <v>420</v>
      </c>
      <c r="AA39" s="10">
        <f t="shared" si="7"/>
        <v>2</v>
      </c>
      <c r="AB39" s="8" t="s">
        <v>26</v>
      </c>
      <c r="AC39" s="10">
        <f t="shared" si="8"/>
        <v>0</v>
      </c>
      <c r="AD39" s="8" t="s">
        <v>26</v>
      </c>
      <c r="AE39" s="10">
        <f t="shared" si="9"/>
        <v>0</v>
      </c>
      <c r="AF39" s="12">
        <f t="shared" si="14"/>
        <v>5.5</v>
      </c>
      <c r="AG39" s="13">
        <f t="shared" si="15"/>
        <v>14.552054794520547</v>
      </c>
      <c r="AI39" s="10" t="s">
        <v>27</v>
      </c>
      <c r="AJ39" s="10">
        <v>0</v>
      </c>
      <c r="AN39" s="16" t="s">
        <v>30</v>
      </c>
      <c r="AO39" s="15" t="s">
        <v>21</v>
      </c>
      <c r="AP39" s="15">
        <v>1</v>
      </c>
    </row>
    <row r="40" spans="1:42" ht="18.75" customHeight="1">
      <c r="A40" s="47">
        <v>37</v>
      </c>
      <c r="B40" s="10"/>
      <c r="C40" s="4">
        <v>37769</v>
      </c>
      <c r="D40" s="11">
        <f t="shared" si="10"/>
        <v>9.038356164383561</v>
      </c>
      <c r="E40" s="10"/>
      <c r="F40" s="5" t="s">
        <v>9</v>
      </c>
      <c r="G40" s="5" t="s">
        <v>5</v>
      </c>
      <c r="H40" s="5" t="s">
        <v>5</v>
      </c>
      <c r="I40" s="5" t="s">
        <v>6</v>
      </c>
      <c r="J40" s="5" t="s">
        <v>5</v>
      </c>
      <c r="K40" s="5" t="s">
        <v>5</v>
      </c>
      <c r="L40" s="48" t="s">
        <v>8</v>
      </c>
      <c r="M40" s="9">
        <f t="shared" si="0"/>
        <v>0.5</v>
      </c>
      <c r="N40" s="9">
        <f t="shared" si="1"/>
        <v>1</v>
      </c>
      <c r="O40" s="9">
        <f t="shared" si="2"/>
        <v>1</v>
      </c>
      <c r="P40" s="9">
        <f t="shared" si="3"/>
        <v>0</v>
      </c>
      <c r="Q40" s="9">
        <f t="shared" si="4"/>
        <v>1</v>
      </c>
      <c r="R40" s="9">
        <f t="shared" si="5"/>
        <v>2</v>
      </c>
      <c r="S40" s="10">
        <f t="shared" si="11"/>
        <v>5.5</v>
      </c>
      <c r="T40" s="6">
        <v>80.6</v>
      </c>
      <c r="U40" s="10">
        <f t="shared" si="12"/>
        <v>0</v>
      </c>
      <c r="V40" s="7">
        <v>224</v>
      </c>
      <c r="W40" s="10">
        <f t="shared" si="13"/>
        <v>2</v>
      </c>
      <c r="X40" s="8">
        <v>1</v>
      </c>
      <c r="Y40" s="10">
        <f t="shared" si="6"/>
        <v>-1</v>
      </c>
      <c r="Z40" s="6">
        <v>420</v>
      </c>
      <c r="AA40" s="10">
        <f t="shared" si="7"/>
        <v>2</v>
      </c>
      <c r="AB40" s="8" t="s">
        <v>26</v>
      </c>
      <c r="AC40" s="10">
        <f t="shared" si="8"/>
        <v>0</v>
      </c>
      <c r="AD40" s="8" t="s">
        <v>26</v>
      </c>
      <c r="AE40" s="10">
        <f t="shared" si="9"/>
        <v>0</v>
      </c>
      <c r="AF40" s="12">
        <f t="shared" si="14"/>
        <v>8.5</v>
      </c>
      <c r="AG40" s="13">
        <f t="shared" si="15"/>
        <v>17.53835616438356</v>
      </c>
      <c r="AI40" s="10" t="s">
        <v>30</v>
      </c>
      <c r="AJ40" s="10">
        <v>1</v>
      </c>
      <c r="AN40" s="16" t="s">
        <v>27</v>
      </c>
      <c r="AO40" s="15" t="s">
        <v>22</v>
      </c>
      <c r="AP40" s="15">
        <v>0</v>
      </c>
    </row>
    <row r="41" spans="1:36" ht="18.75" customHeight="1">
      <c r="A41" s="47">
        <v>38</v>
      </c>
      <c r="B41" s="10"/>
      <c r="C41" s="4">
        <v>37725</v>
      </c>
      <c r="D41" s="11">
        <f t="shared" si="10"/>
        <v>9.158904109589042</v>
      </c>
      <c r="E41" s="10"/>
      <c r="F41" s="5" t="s">
        <v>9</v>
      </c>
      <c r="G41" s="5" t="s">
        <v>7</v>
      </c>
      <c r="H41" s="5" t="s">
        <v>7</v>
      </c>
      <c r="I41" s="5" t="s">
        <v>9</v>
      </c>
      <c r="J41" s="5" t="s">
        <v>10</v>
      </c>
      <c r="K41" s="5" t="s">
        <v>10</v>
      </c>
      <c r="L41" s="48" t="s">
        <v>8</v>
      </c>
      <c r="M41" s="9">
        <f t="shared" si="0"/>
        <v>0.5</v>
      </c>
      <c r="N41" s="9">
        <f t="shared" si="1"/>
        <v>-0.5</v>
      </c>
      <c r="O41" s="9">
        <f t="shared" si="2"/>
        <v>-0.5</v>
      </c>
      <c r="P41" s="9">
        <f t="shared" si="3"/>
        <v>0.5</v>
      </c>
      <c r="Q41" s="9">
        <f t="shared" si="4"/>
        <v>-1</v>
      </c>
      <c r="R41" s="9">
        <f t="shared" si="5"/>
        <v>-1</v>
      </c>
      <c r="S41" s="10">
        <f t="shared" si="11"/>
        <v>-2</v>
      </c>
      <c r="T41" s="6">
        <v>80.5</v>
      </c>
      <c r="U41" s="10">
        <f t="shared" si="12"/>
        <v>0</v>
      </c>
      <c r="V41" s="7">
        <v>31</v>
      </c>
      <c r="W41" s="10">
        <f t="shared" si="13"/>
        <v>-1.5</v>
      </c>
      <c r="X41" s="8">
        <v>1</v>
      </c>
      <c r="Y41" s="10">
        <f t="shared" si="6"/>
        <v>-1</v>
      </c>
      <c r="Z41" s="6">
        <v>395.7</v>
      </c>
      <c r="AA41" s="10">
        <f t="shared" si="7"/>
        <v>0.5</v>
      </c>
      <c r="AB41" s="8" t="s">
        <v>26</v>
      </c>
      <c r="AC41" s="10">
        <f t="shared" si="8"/>
        <v>0</v>
      </c>
      <c r="AD41" s="8" t="s">
        <v>26</v>
      </c>
      <c r="AE41" s="10">
        <f t="shared" si="9"/>
        <v>0</v>
      </c>
      <c r="AF41" s="12">
        <f t="shared" si="14"/>
        <v>-4</v>
      </c>
      <c r="AG41" s="13">
        <f t="shared" si="15"/>
        <v>5.1589041095890416</v>
      </c>
      <c r="AI41" s="14"/>
      <c r="AJ41" s="15"/>
    </row>
    <row r="42" spans="1:40" ht="18.75" customHeight="1">
      <c r="A42" s="47">
        <v>39</v>
      </c>
      <c r="B42" s="10"/>
      <c r="C42" s="4">
        <v>37729</v>
      </c>
      <c r="D42" s="11">
        <f t="shared" si="10"/>
        <v>9.147945205479452</v>
      </c>
      <c r="E42" s="10"/>
      <c r="F42" s="5" t="s">
        <v>6</v>
      </c>
      <c r="G42" s="5" t="s">
        <v>6</v>
      </c>
      <c r="H42" s="5" t="s">
        <v>9</v>
      </c>
      <c r="I42" s="5" t="s">
        <v>10</v>
      </c>
      <c r="J42" s="5" t="s">
        <v>6</v>
      </c>
      <c r="K42" s="5" t="s">
        <v>7</v>
      </c>
      <c r="L42" s="48" t="s">
        <v>8</v>
      </c>
      <c r="M42" s="9">
        <f t="shared" si="0"/>
        <v>0</v>
      </c>
      <c r="N42" s="9">
        <f t="shared" si="1"/>
        <v>0</v>
      </c>
      <c r="O42" s="9">
        <f t="shared" si="2"/>
        <v>0.5</v>
      </c>
      <c r="P42" s="9">
        <f t="shared" si="3"/>
        <v>-1</v>
      </c>
      <c r="Q42" s="9">
        <f t="shared" si="4"/>
        <v>0</v>
      </c>
      <c r="R42" s="9">
        <f t="shared" si="5"/>
        <v>0</v>
      </c>
      <c r="S42" s="10">
        <f t="shared" si="11"/>
        <v>-0.5</v>
      </c>
      <c r="T42" s="6">
        <v>82</v>
      </c>
      <c r="U42" s="10">
        <f t="shared" si="12"/>
        <v>0</v>
      </c>
      <c r="V42" s="7">
        <v>101</v>
      </c>
      <c r="W42" s="10">
        <f t="shared" si="13"/>
        <v>1</v>
      </c>
      <c r="X42" s="8">
        <v>1</v>
      </c>
      <c r="Y42" s="10">
        <f t="shared" si="6"/>
        <v>-1</v>
      </c>
      <c r="Z42" s="6">
        <v>353.6</v>
      </c>
      <c r="AA42" s="10">
        <f t="shared" si="7"/>
        <v>-1</v>
      </c>
      <c r="AB42" s="8" t="s">
        <v>26</v>
      </c>
      <c r="AC42" s="10">
        <f t="shared" si="8"/>
        <v>0</v>
      </c>
      <c r="AD42" s="8" t="s">
        <v>26</v>
      </c>
      <c r="AE42" s="10">
        <f t="shared" si="9"/>
        <v>0</v>
      </c>
      <c r="AF42" s="12">
        <f t="shared" si="14"/>
        <v>-1.5</v>
      </c>
      <c r="AG42" s="13">
        <f t="shared" si="15"/>
        <v>7.647945205479452</v>
      </c>
      <c r="AI42" s="14" t="s">
        <v>39</v>
      </c>
      <c r="AJ42" s="15"/>
      <c r="AN42" s="16" t="s">
        <v>39</v>
      </c>
    </row>
    <row r="43" spans="1:42" ht="18.75" customHeight="1">
      <c r="A43" s="47">
        <v>40</v>
      </c>
      <c r="B43" s="10"/>
      <c r="C43" s="4">
        <v>37730</v>
      </c>
      <c r="D43" s="11">
        <f t="shared" si="10"/>
        <v>9.145205479452056</v>
      </c>
      <c r="E43" s="10"/>
      <c r="F43" s="5" t="s">
        <v>6</v>
      </c>
      <c r="G43" s="5" t="s">
        <v>6</v>
      </c>
      <c r="H43" s="5" t="s">
        <v>6</v>
      </c>
      <c r="I43" s="5" t="s">
        <v>6</v>
      </c>
      <c r="J43" s="5" t="s">
        <v>6</v>
      </c>
      <c r="K43" s="5" t="s">
        <v>5</v>
      </c>
      <c r="L43" s="48" t="s">
        <v>8</v>
      </c>
      <c r="M43" s="9">
        <f t="shared" si="0"/>
        <v>0</v>
      </c>
      <c r="N43" s="9">
        <f t="shared" si="1"/>
        <v>0</v>
      </c>
      <c r="O43" s="9">
        <f t="shared" si="2"/>
        <v>0</v>
      </c>
      <c r="P43" s="9">
        <f t="shared" si="3"/>
        <v>0</v>
      </c>
      <c r="Q43" s="9">
        <f t="shared" si="4"/>
        <v>0</v>
      </c>
      <c r="R43" s="9">
        <f t="shared" si="5"/>
        <v>2</v>
      </c>
      <c r="S43" s="10">
        <f t="shared" si="11"/>
        <v>2</v>
      </c>
      <c r="T43" s="6">
        <v>80.4</v>
      </c>
      <c r="U43" s="10">
        <f t="shared" si="12"/>
        <v>0</v>
      </c>
      <c r="V43" s="7">
        <v>54</v>
      </c>
      <c r="W43" s="10">
        <f t="shared" si="13"/>
        <v>-1</v>
      </c>
      <c r="X43" s="8">
        <v>1</v>
      </c>
      <c r="Y43" s="10">
        <f t="shared" si="6"/>
        <v>-1</v>
      </c>
      <c r="Z43" s="6">
        <v>349.1</v>
      </c>
      <c r="AA43" s="10">
        <f t="shared" si="7"/>
        <v>-1</v>
      </c>
      <c r="AB43" s="8" t="s">
        <v>26</v>
      </c>
      <c r="AC43" s="10">
        <f t="shared" si="8"/>
        <v>0</v>
      </c>
      <c r="AD43" s="8" t="s">
        <v>26</v>
      </c>
      <c r="AE43" s="10">
        <f t="shared" si="9"/>
        <v>0</v>
      </c>
      <c r="AF43" s="12">
        <f t="shared" si="14"/>
        <v>-1</v>
      </c>
      <c r="AG43" s="13">
        <f t="shared" si="15"/>
        <v>8.145205479452056</v>
      </c>
      <c r="AI43" s="10" t="s">
        <v>29</v>
      </c>
      <c r="AJ43" s="10">
        <v>-1</v>
      </c>
      <c r="AN43" s="16" t="s">
        <v>29</v>
      </c>
      <c r="AO43" s="15" t="s">
        <v>20</v>
      </c>
      <c r="AP43" s="15">
        <v>-1</v>
      </c>
    </row>
    <row r="44" spans="1:42" ht="18.75" customHeight="1">
      <c r="A44" s="47">
        <v>41</v>
      </c>
      <c r="B44" s="10"/>
      <c r="C44" s="4">
        <v>37731</v>
      </c>
      <c r="D44" s="11">
        <f t="shared" si="10"/>
        <v>9.142465753424657</v>
      </c>
      <c r="E44" s="10"/>
      <c r="F44" s="5" t="s">
        <v>7</v>
      </c>
      <c r="G44" s="5" t="s">
        <v>7</v>
      </c>
      <c r="H44" s="5" t="s">
        <v>6</v>
      </c>
      <c r="I44" s="5" t="s">
        <v>7</v>
      </c>
      <c r="J44" s="5" t="s">
        <v>7</v>
      </c>
      <c r="K44" s="5" t="s">
        <v>6</v>
      </c>
      <c r="L44" s="48" t="s">
        <v>8</v>
      </c>
      <c r="M44" s="9">
        <f t="shared" si="0"/>
        <v>-0.5</v>
      </c>
      <c r="N44" s="9">
        <f t="shared" si="1"/>
        <v>-0.5</v>
      </c>
      <c r="O44" s="9">
        <f t="shared" si="2"/>
        <v>0</v>
      </c>
      <c r="P44" s="9">
        <f t="shared" si="3"/>
        <v>-0.5</v>
      </c>
      <c r="Q44" s="9">
        <f t="shared" si="4"/>
        <v>-0.5</v>
      </c>
      <c r="R44" s="9">
        <f t="shared" si="5"/>
        <v>1</v>
      </c>
      <c r="S44" s="10">
        <f t="shared" si="11"/>
        <v>-1</v>
      </c>
      <c r="T44" s="6">
        <v>80.6</v>
      </c>
      <c r="U44" s="10">
        <f t="shared" si="12"/>
        <v>0</v>
      </c>
      <c r="V44" s="7">
        <v>51</v>
      </c>
      <c r="W44" s="10">
        <f t="shared" si="13"/>
        <v>-1</v>
      </c>
      <c r="X44" s="8">
        <v>2</v>
      </c>
      <c r="Y44" s="10">
        <f t="shared" si="6"/>
        <v>0</v>
      </c>
      <c r="Z44" s="6">
        <v>358.3</v>
      </c>
      <c r="AA44" s="10">
        <f t="shared" si="7"/>
        <v>-1</v>
      </c>
      <c r="AB44" s="8" t="s">
        <v>26</v>
      </c>
      <c r="AC44" s="10">
        <f t="shared" si="8"/>
        <v>0</v>
      </c>
      <c r="AD44" s="8" t="s">
        <v>26</v>
      </c>
      <c r="AE44" s="10">
        <f t="shared" si="9"/>
        <v>0</v>
      </c>
      <c r="AF44" s="12">
        <f t="shared" si="14"/>
        <v>-3</v>
      </c>
      <c r="AG44" s="13">
        <f t="shared" si="15"/>
        <v>6.142465753424657</v>
      </c>
      <c r="AI44" s="10" t="s">
        <v>27</v>
      </c>
      <c r="AJ44" s="10">
        <v>0</v>
      </c>
      <c r="AN44" s="16" t="s">
        <v>30</v>
      </c>
      <c r="AO44" s="15" t="s">
        <v>21</v>
      </c>
      <c r="AP44" s="15">
        <v>1</v>
      </c>
    </row>
    <row r="45" spans="1:42" ht="18.75" customHeight="1">
      <c r="A45" s="47">
        <v>42</v>
      </c>
      <c r="B45" s="10"/>
      <c r="C45" s="4">
        <v>37738</v>
      </c>
      <c r="D45" s="11">
        <f t="shared" si="10"/>
        <v>9.123287671232877</v>
      </c>
      <c r="E45" s="10"/>
      <c r="F45" s="5" t="s">
        <v>9</v>
      </c>
      <c r="G45" s="5" t="s">
        <v>6</v>
      </c>
      <c r="H45" s="5" t="s">
        <v>5</v>
      </c>
      <c r="I45" s="5" t="s">
        <v>7</v>
      </c>
      <c r="J45" s="5" t="s">
        <v>6</v>
      </c>
      <c r="K45" s="5" t="s">
        <v>7</v>
      </c>
      <c r="L45" s="48" t="s">
        <v>8</v>
      </c>
      <c r="M45" s="9">
        <f t="shared" si="0"/>
        <v>0.5</v>
      </c>
      <c r="N45" s="9">
        <f t="shared" si="1"/>
        <v>0</v>
      </c>
      <c r="O45" s="9">
        <f t="shared" si="2"/>
        <v>1</v>
      </c>
      <c r="P45" s="9">
        <f t="shared" si="3"/>
        <v>-0.5</v>
      </c>
      <c r="Q45" s="9">
        <f t="shared" si="4"/>
        <v>0</v>
      </c>
      <c r="R45" s="9">
        <f t="shared" si="5"/>
        <v>0</v>
      </c>
      <c r="S45" s="10">
        <f t="shared" si="11"/>
        <v>1</v>
      </c>
      <c r="T45" s="6">
        <v>81.5</v>
      </c>
      <c r="U45" s="10">
        <f t="shared" si="12"/>
        <v>0</v>
      </c>
      <c r="V45" s="7">
        <v>71</v>
      </c>
      <c r="W45" s="10">
        <f t="shared" si="13"/>
        <v>-0.5</v>
      </c>
      <c r="X45" s="8">
        <v>1</v>
      </c>
      <c r="Y45" s="10">
        <f t="shared" si="6"/>
        <v>-1</v>
      </c>
      <c r="Z45" s="6">
        <v>348.1</v>
      </c>
      <c r="AA45" s="10">
        <f t="shared" si="7"/>
        <v>-1</v>
      </c>
      <c r="AB45" s="8" t="s">
        <v>26</v>
      </c>
      <c r="AC45" s="10">
        <f t="shared" si="8"/>
        <v>0</v>
      </c>
      <c r="AD45" s="8" t="s">
        <v>26</v>
      </c>
      <c r="AE45" s="10">
        <f t="shared" si="9"/>
        <v>0</v>
      </c>
      <c r="AF45" s="12">
        <f t="shared" si="14"/>
        <v>-1.5</v>
      </c>
      <c r="AG45" s="13">
        <f t="shared" si="15"/>
        <v>7.623287671232877</v>
      </c>
      <c r="AI45" s="10" t="s">
        <v>30</v>
      </c>
      <c r="AJ45" s="10">
        <v>1</v>
      </c>
      <c r="AN45" s="16" t="s">
        <v>27</v>
      </c>
      <c r="AO45" s="15" t="s">
        <v>22</v>
      </c>
      <c r="AP45" s="15">
        <v>0</v>
      </c>
    </row>
    <row r="46" spans="1:21" ht="18.75" customHeight="1">
      <c r="A46" s="14" t="s">
        <v>55</v>
      </c>
      <c r="T46" s="49"/>
      <c r="U46" s="50"/>
    </row>
    <row r="47" spans="1:21" ht="18.75" customHeight="1">
      <c r="A47" s="14" t="s">
        <v>58</v>
      </c>
      <c r="C47" s="14"/>
      <c r="T47" s="51"/>
      <c r="U47" s="18"/>
    </row>
    <row r="48" spans="3:28" ht="18.75" customHeight="1">
      <c r="C48" s="14"/>
      <c r="AB48" s="52"/>
    </row>
  </sheetData>
  <sheetProtection sheet="1"/>
  <mergeCells count="20">
    <mergeCell ref="AA1:AC1"/>
    <mergeCell ref="AD1:AG1"/>
    <mergeCell ref="AI3:AJ3"/>
    <mergeCell ref="AK3:AL3"/>
    <mergeCell ref="AN3:AO3"/>
    <mergeCell ref="AP3:AQ3"/>
    <mergeCell ref="S2:AF2"/>
    <mergeCell ref="AG2:AG3"/>
    <mergeCell ref="T3:U3"/>
    <mergeCell ref="V3:W3"/>
    <mergeCell ref="X3:Y3"/>
    <mergeCell ref="Z3:AA3"/>
    <mergeCell ref="AB3:AC3"/>
    <mergeCell ref="AD3:AE3"/>
    <mergeCell ref="A2:A3"/>
    <mergeCell ref="B2:B3"/>
    <mergeCell ref="C2:C3"/>
    <mergeCell ref="D2:D3"/>
    <mergeCell ref="E2:E3"/>
    <mergeCell ref="F2:R2"/>
  </mergeCells>
  <printOptions/>
  <pageMargins left="0.4330708661417323" right="0.2362204724409449" top="0.2362204724409449" bottom="0.15748031496062992" header="0.1968503937007874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鹿児島県</cp:lastModifiedBy>
  <cp:lastPrinted>2012-09-24T05:09:30Z</cp:lastPrinted>
  <dcterms:created xsi:type="dcterms:W3CDTF">2012-04-18T06:19:50Z</dcterms:created>
  <dcterms:modified xsi:type="dcterms:W3CDTF">2012-10-31T03:23:55Z</dcterms:modified>
  <cp:category/>
  <cp:version/>
  <cp:contentType/>
  <cp:contentStatus/>
</cp:coreProperties>
</file>